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e0aab935f14e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a729e4d0f5486c82edbec02148a2ab.psmdcp" Id="R8feee9428b104a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</x:calcChain>
</file>

<file path=xl/sharedStrings.xml><?xml version="1.0" encoding="utf-8"?>
<x:sst xmlns:x="http://schemas.openxmlformats.org/spreadsheetml/2006/main" count="377" uniqueCount="377">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</x:sst>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4" totalsRowShown="0">
  <x:autoFilter ref="A2:D154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4" totalsRowShown="0">
  <x:autoFilter ref="F2:AU154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4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115</x:v>
      </x:c>
      <x:c r="D31" s="5" t="s">
        <x:v>59</x:v>
      </x:c>
      <x:c r="E31" s="7">
        <x:f>HYPERLINK("https://www.pts.se/digitalhjalpen", "https://www.pts.se/digitalhjalpen")</x:f>
      </x:c>
      <x:c r="F31" s="8" t="n">
        <x:v>2020</x:v>
      </x:c>
      <x:c r="G31" s="9" t="s">
        <x:v>55</x:v>
      </x:c>
      <x:c r="H31" s="9" t="s">
        <x:v>55</x:v>
      </x:c>
      <x:c r="I31" s="9" t="s"/>
      <x:c r="J31" s="9" t="s">
        <x:v>55</x:v>
      </x:c>
      <x:c r="K31" s="9" t="s">
        <x:v>55</x:v>
      </x:c>
      <x:c r="L31" s="9" t="s"/>
      <x:c r="M31" s="9" t="s"/>
      <x:c r="N31" s="9" t="s"/>
      <x:c r="O31" s="9" t="s"/>
      <x:c r="P31" s="9" t="s"/>
      <x:c r="Q31" s="9" t="s">
        <x:v>55</x:v>
      </x:c>
      <x:c r="R31" s="9" t="s"/>
      <x:c r="S31" s="9" t="s"/>
      <x:c r="T31" s="9" t="s"/>
      <x:c r="U31" s="9" t="s">
        <x:v>55</x:v>
      </x:c>
      <x:c r="V31" s="9" t="s"/>
      <x:c r="W31" s="9" t="s"/>
      <x:c r="X31" s="9" t="s"/>
      <x:c r="Y31" s="9" t="s"/>
      <x:c r="Z31" s="9" t="s"/>
      <x:c r="AA31" s="9" t="s"/>
      <x:c r="AB31" s="9" t="s"/>
      <x:c r="AC31" s="9" t="s"/>
      <x:c r="AD31" s="9" t="s"/>
      <x:c r="AE31" s="9" t="s"/>
      <x:c r="AF31" s="9" t="s"/>
      <x:c r="AG31" s="9" t="s"/>
      <x:c r="AH31" s="9" t="s"/>
      <x:c r="AI31" s="9" t="s"/>
      <x:c r="AJ31" s="9" t="s"/>
      <x:c r="AK31" s="9" t="s"/>
      <x:c r="AL31" s="9" t="s"/>
      <x:c r="AM31" s="9" t="s">
        <x:v>55</x:v>
      </x:c>
      <x:c r="AN31" s="9" t="s"/>
      <x:c r="AO31" s="9" t="s"/>
      <x:c r="AP31" s="9" t="s">
        <x:v>55</x:v>
      </x:c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53</x:v>
      </x:c>
      <x:c r="D32" s="5" t="s">
        <x:v>79</x:v>
      </x:c>
      <x:c r="E32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2" s="8" t="n">
        <x:v>2019</x:v>
      </x:c>
      <x:c r="G32" s="9" t="s">
        <x:v>55</x:v>
      </x:c>
      <x:c r="H32" s="9" t="s">
        <x:v>55</x:v>
      </x:c>
      <x:c r="I32" s="9" t="s">
        <x:v>55</x:v>
      </x:c>
      <x:c r="J32" s="9" t="s"/>
      <x:c r="K32" s="9" t="s"/>
      <x:c r="L32" s="9" t="s">
        <x:v>55</x:v>
      </x:c>
      <x:c r="M32" s="9" t="s"/>
      <x:c r="N32" s="9" t="s">
        <x:v>55</x:v>
      </x:c>
      <x:c r="O32" s="9" t="s"/>
      <x:c r="P32" s="9" t="s">
        <x:v>55</x:v>
      </x:c>
      <x:c r="Q32" s="9" t="s"/>
      <x:c r="R32" s="9" t="s">
        <x:v>55</x:v>
      </x:c>
      <x:c r="S32" s="9" t="s"/>
      <x:c r="T32" s="9" t="s"/>
      <x:c r="U32" s="9" t="s"/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/>
      <x:c r="AN32" s="9" t="s"/>
      <x:c r="AO32" s="9" t="s"/>
      <x:c r="AP32" s="9" t="s"/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58</x:v>
      </x:c>
      <x:c r="D33" s="5" t="s">
        <x:v>62</x:v>
      </x:c>
      <x:c r="E33" s="7">
        <x:f>HYPERLINK("https://digitaliseringssnurran.se/", "https://digitaliseringssnurran.se/")</x:f>
      </x:c>
      <x:c r="F33" s="8" t="n">
        <x:v>2023</x:v>
      </x:c>
      <x:c r="G33" s="9" t="s">
        <x:v>55</x:v>
      </x:c>
      <x:c r="H33" s="9" t="s">
        <x:v>55</x:v>
      </x:c>
      <x:c r="I33" s="9" t="s"/>
      <x:c r="J33" s="9" t="s"/>
      <x:c r="K33" s="9" t="s"/>
      <x:c r="L33" s="9" t="s"/>
      <x:c r="M33" s="9" t="s">
        <x:v>55</x:v>
      </x:c>
      <x:c r="N33" s="9" t="s"/>
      <x:c r="O33" s="9" t="s"/>
      <x:c r="P33" s="9" t="s"/>
      <x:c r="Q33" s="9" t="s"/>
      <x:c r="R33" s="9" t="s"/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>
        <x:v>55</x:v>
      </x:c>
      <x:c r="AD33" s="9" t="s"/>
      <x:c r="AE33" s="9" t="s"/>
      <x:c r="AF33" s="9" t="s"/>
      <x:c r="AG33" s="9" t="s"/>
      <x:c r="AH33" s="9" t="s"/>
      <x:c r="AI33" s="9" t="s">
        <x:v>55</x:v>
      </x:c>
      <x:c r="AJ33" s="9" t="s"/>
      <x:c r="AK33" s="9" t="s"/>
      <x:c r="AL33" s="9" t="s"/>
      <x:c r="AM33" s="9" t="s"/>
      <x:c r="AN33" s="9" t="s">
        <x:v>55</x:v>
      </x:c>
      <x:c r="AO33" s="9" t="s"/>
      <x:c r="AP33" s="9" t="s"/>
      <x:c r="AQ33" s="9" t="s"/>
      <x:c r="AR33" s="9" t="s"/>
      <x:c r="AS33" s="9" t="s">
        <x:v>55</x:v>
      </x:c>
      <x:c r="AT33" s="9" t="s"/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99</x:v>
      </x:c>
      <x:c r="D34" s="5" t="s">
        <x:v>116</x:v>
      </x:c>
      <x:c r="E34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4" s="8" t="n">
        <x:v>2020</x:v>
      </x:c>
      <x:c r="G34" s="9" t="s"/>
      <x:c r="H34" s="9" t="s">
        <x:v>55</x:v>
      </x:c>
      <x:c r="I34" s="9" t="s"/>
      <x:c r="J34" s="9" t="s"/>
      <x:c r="K34" s="9" t="s"/>
      <x:c r="L34" s="9" t="s"/>
      <x:c r="M34" s="9" t="s"/>
      <x:c r="N34" s="9" t="s"/>
      <x:c r="O34" s="9" t="s"/>
      <x:c r="P34" s="9" t="s"/>
      <x:c r="Q34" s="9" t="s">
        <x:v>55</x:v>
      </x:c>
      <x:c r="R34" s="9" t="s"/>
      <x:c r="S34" s="9" t="s"/>
      <x:c r="T34" s="9" t="s"/>
      <x:c r="U34" s="9" t="s"/>
      <x:c r="V34" s="9" t="s"/>
      <x:c r="W34" s="9" t="s"/>
      <x:c r="X34" s="9" t="s"/>
      <x:c r="Y34" s="9" t="s">
        <x:v>55</x:v>
      </x:c>
      <x:c r="Z34" s="9" t="s"/>
      <x:c r="AA34" s="9" t="s"/>
      <x:c r="AB34" s="9" t="s">
        <x:v>55</x:v>
      </x:c>
      <x:c r="AC34" s="9" t="s">
        <x:v>55</x:v>
      </x:c>
      <x:c r="AD34" s="9" t="s"/>
      <x:c r="AE34" s="9" t="s"/>
      <x:c r="AF34" s="9" t="s"/>
      <x:c r="AG34" s="9" t="s"/>
      <x:c r="AH34" s="9" t="s"/>
      <x:c r="AI34" s="9" t="s"/>
      <x:c r="AJ34" s="9" t="s"/>
      <x:c r="AK34" s="9" t="s"/>
      <x:c r="AL34" s="9" t="s"/>
      <x:c r="AM34" s="9" t="s"/>
      <x:c r="AN34" s="9" t="s"/>
      <x:c r="AO34" s="9" t="s"/>
      <x:c r="AP34" s="9" t="s"/>
      <x:c r="AQ34" s="9" t="s"/>
      <x:c r="AR34" s="9" t="s"/>
      <x:c r="AS34" s="9" t="s">
        <x:v>55</x:v>
      </x:c>
      <x:c r="AT34" s="9" t="s">
        <x:v>55</x:v>
      </x:c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53</x:v>
      </x:c>
      <x:c r="D35" s="5" t="s">
        <x:v>79</x:v>
      </x:c>
      <x:c r="E35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5" s="8" t="n">
        <x:v>2021</x:v>
      </x:c>
      <x:c r="G35" s="9" t="s">
        <x:v>55</x:v>
      </x:c>
      <x:c r="H35" s="9" t="s">
        <x:v>55</x:v>
      </x:c>
      <x:c r="I35" s="9" t="s">
        <x:v>55</x:v>
      </x:c>
      <x:c r="J35" s="9" t="s"/>
      <x:c r="K35" s="9" t="s"/>
      <x:c r="L35" s="9" t="s">
        <x:v>55</x:v>
      </x:c>
      <x:c r="M35" s="9" t="s"/>
      <x:c r="N35" s="9" t="s">
        <x:v>55</x:v>
      </x:c>
      <x:c r="O35" s="9" t="s"/>
      <x:c r="P35" s="9" t="s">
        <x:v>55</x:v>
      </x:c>
      <x:c r="Q35" s="9" t="s"/>
      <x:c r="R35" s="9" t="s">
        <x:v>55</x:v>
      </x:c>
      <x:c r="S35" s="9" t="s"/>
      <x:c r="T35" s="9" t="s"/>
      <x:c r="U35" s="9" t="s"/>
      <x:c r="V35" s="9" t="s"/>
      <x:c r="W35" s="9" t="s"/>
      <x:c r="X35" s="9" t="s"/>
      <x:c r="Y35" s="9" t="s"/>
      <x:c r="Z35" s="9" t="s"/>
      <x:c r="AA35" s="9" t="s"/>
      <x:c r="AB35" s="9" t="s"/>
      <x:c r="AC35" s="9" t="s"/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6" s="8" t="n">
        <x:v>2016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>
        <x:v>55</x:v>
      </x:c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>
        <x:v>55</x:v>
      </x:c>
      <x:c r="AL36" s="9" t="s">
        <x:v>55</x:v>
      </x:c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58</x:v>
      </x:c>
      <x:c r="D37" s="5" t="s">
        <x:v>59</x:v>
      </x:c>
      <x:c r="E37" s="7">
        <x:f>HYPERLINK("https://www.digg.se/ledning-och-samordning/ena---sveriges-digitala-infrastruktur", "https://www.digg.se/ledning-och-samordning/ena---sveriges-digitala-infrastruktur")</x:f>
      </x:c>
      <x:c r="F37" s="8" t="n">
        <x:v>2023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/>
      <x:c r="L37" s="9" t="s"/>
      <x:c r="M37" s="9" t="s"/>
      <x:c r="N37" s="9" t="s"/>
      <x:c r="O37" s="9" t="s"/>
      <x:c r="P37" s="9" t="s"/>
      <x:c r="Q37" s="9" t="s"/>
      <x:c r="R37" s="9" t="s"/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>
        <x:v>55</x:v>
      </x:c>
      <x:c r="AB37" s="9" t="s"/>
      <x:c r="AC37" s="9" t="s"/>
      <x:c r="AD37" s="9" t="s"/>
      <x:c r="AE37" s="9" t="s"/>
      <x:c r="AF37" s="9" t="s"/>
      <x:c r="AG37" s="9" t="s"/>
      <x:c r="AH37" s="9" t="s"/>
      <x:c r="AI37" s="9" t="s">
        <x:v>55</x:v>
      </x:c>
      <x:c r="AJ37" s="9" t="s"/>
      <x:c r="AK37" s="9" t="s"/>
      <x:c r="AL37" s="9" t="s"/>
      <x:c r="AM37" s="9" t="s"/>
      <x:c r="AN37" s="9" t="s"/>
      <x:c r="AO37" s="9" t="s"/>
      <x:c r="AP37" s="9" t="s"/>
      <x:c r="AQ37" s="9" t="s"/>
      <x:c r="AR37" s="9" t="s">
        <x:v>55</x:v>
      </x:c>
      <x:c r="AS37" s="9" t="s">
        <x:v>55</x:v>
      </x:c>
      <x:c r="AT37" s="9" t="s">
        <x:v>55</x:v>
      </x:c>
      <x:c r="AU37" s="9" t="s"/>
    </x:row>
    <x:row r="38" spans="1:47">
      <x:c r="A38" s="4" t="s">
        <x:v>139</x:v>
      </x:c>
      <x:c r="B38" s="5" t="s">
        <x:v>140</x:v>
      </x:c>
      <x:c r="C38" s="6" t="s">
        <x:v>141</x:v>
      </x:c>
      <x:c r="D38" s="5" t="s">
        <x:v>59</x:v>
      </x:c>
      <x:c r="E38" s="7">
        <x:f>HYPERLINK("https://www.ivo.se/aktuellt/nyheter/2020/langsam-utveckling-av-digitala-arbetssatt-i-aldreomsorgen/", "https://www.ivo.se/aktuellt/nyheter/2020/langsam-utveckling-av-digitala-arbetssatt-i-aldreomsorgen/")</x:f>
      </x:c>
      <x:c r="F38" s="8" t="n">
        <x:v>2020</x:v>
      </x:c>
      <x:c r="G38" s="9" t="s">
        <x:v>55</x:v>
      </x:c>
      <x:c r="H38" s="9" t="s">
        <x:v>55</x:v>
      </x:c>
      <x:c r="I38" s="9" t="s"/>
      <x:c r="J38" s="9" t="s"/>
      <x:c r="K38" s="9" t="s"/>
      <x:c r="L38" s="9" t="s"/>
      <x:c r="M38" s="9" t="s"/>
      <x:c r="N38" s="9" t="s"/>
      <x:c r="O38" s="9" t="s"/>
      <x:c r="P38" s="9" t="s"/>
      <x:c r="Q38" s="9" t="s">
        <x:v>55</x:v>
      </x:c>
      <x:c r="R38" s="9" t="s"/>
      <x:c r="S38" s="9" t="s"/>
      <x:c r="T38" s="9" t="s"/>
      <x:c r="U38" s="9" t="s">
        <x:v>55</x:v>
      </x:c>
      <x:c r="V38" s="9" t="s"/>
      <x:c r="W38" s="9" t="s"/>
      <x:c r="X38" s="9" t="s"/>
      <x:c r="Y38" s="9" t="s">
        <x:v>55</x:v>
      </x:c>
      <x:c r="Z38" s="9" t="s"/>
      <x:c r="AA38" s="9" t="s"/>
      <x:c r="AB38" s="9" t="s"/>
      <x:c r="AC38" s="9" t="s">
        <x:v>55</x:v>
      </x:c>
      <x:c r="AD38" s="9" t="s"/>
      <x:c r="AE38" s="9" t="s"/>
      <x:c r="AF38" s="9" t="s"/>
      <x:c r="AG38" s="9" t="s"/>
      <x:c r="AH38" s="9" t="s"/>
      <x:c r="AI38" s="9" t="s"/>
      <x:c r="AJ38" s="9" t="s"/>
      <x:c r="AK38" s="9" t="s"/>
      <x:c r="AL38" s="9" t="s"/>
      <x:c r="AM38" s="9" t="s"/>
      <x:c r="AN38" s="9" t="s"/>
      <x:c r="AO38" s="9" t="s"/>
      <x:c r="AP38" s="9" t="s">
        <x:v>55</x:v>
      </x:c>
      <x:c r="AQ38" s="9" t="s"/>
      <x:c r="AR38" s="9" t="s"/>
      <x:c r="AS38" s="9" t="s">
        <x:v>55</x:v>
      </x:c>
      <x:c r="AT38" s="9" t="s">
        <x:v>55</x:v>
      </x:c>
      <x:c r="AU38" s="9" t="s">
        <x:v>55</x:v>
      </x:c>
    </x:row>
    <x:row r="39" spans="1:47">
      <x:c r="A39" s="4" t="s">
        <x:v>142</x:v>
      </x:c>
      <x:c r="B39" s="5" t="s">
        <x:v>143</x:v>
      </x:c>
      <x:c r="C39" s="6" t="s">
        <x:v>99</x:v>
      </x:c>
      <x:c r="D39" s="5" t="s">
        <x:v>116</x:v>
      </x:c>
      <x:c r="E39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39" s="8" t="n">
        <x:v>2017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/>
      <x:c r="V39" s="9" t="s"/>
      <x:c r="W39" s="9" t="s"/>
      <x:c r="X39" s="9" t="s"/>
      <x:c r="Y39" s="9" t="s"/>
      <x:c r="Z39" s="9" t="s">
        <x:v>55</x:v>
      </x:c>
      <x:c r="AA39" s="9" t="s"/>
      <x:c r="AB39" s="9" t="s">
        <x:v>55</x:v>
      </x:c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>
        <x:v>55</x:v>
      </x:c>
      <x:c r="AP39" s="9" t="s"/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76</x:v>
      </x:c>
      <x:c r="D40" s="5" t="s">
        <x:v>66</x:v>
      </x:c>
      <x:c r="E40" s="7">
        <x:f>HYPERLINK("https://www.youtube.com/watch?v=2EM-dbwkA2Y", "https://www.youtube.com/watch?v=2EM-dbwkA2Y")</x:f>
      </x:c>
      <x:c r="F40" s="8" t="n">
        <x:v>2019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>
        <x:v>55</x:v>
      </x:c>
      <x:c r="M40" s="9" t="s"/>
      <x:c r="N40" s="9" t="s"/>
      <x:c r="O40" s="9" t="s"/>
      <x:c r="P40" s="9" t="s"/>
      <x:c r="Q40" s="9" t="s"/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/>
      <x:c r="AA40" s="9" t="s"/>
      <x:c r="AB40" s="9" t="s"/>
      <x:c r="AC40" s="9" t="s"/>
      <x:c r="AD40" s="9" t="s">
        <x:v>55</x:v>
      </x:c>
      <x:c r="AE40" s="9" t="s"/>
      <x:c r="AF40" s="9" t="s"/>
      <x:c r="AG40" s="9" t="s"/>
      <x:c r="AH40" s="9" t="s"/>
      <x:c r="AI40" s="9" t="s"/>
      <x:c r="AJ40" s="9" t="s"/>
      <x:c r="AK40" s="9" t="s">
        <x:v>55</x:v>
      </x:c>
      <x:c r="AL40" s="9" t="s"/>
      <x:c r="AM40" s="9" t="s"/>
      <x:c r="AN40" s="9" t="s"/>
      <x:c r="AO40" s="9" t="s"/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99</x:v>
      </x:c>
      <x:c r="D41" s="5" t="s">
        <x:v>54</x:v>
      </x:c>
      <x:c r="E41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1" s="8" t="n">
        <x:v>2017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/>
      <x:c r="M41" s="9" t="s"/>
      <x:c r="N41" s="9" t="s"/>
      <x:c r="O41" s="9" t="s"/>
      <x:c r="P41" s="9" t="s"/>
      <x:c r="Q41" s="9" t="s">
        <x:v>55</x:v>
      </x:c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>
        <x:v>55</x:v>
      </x:c>
      <x:c r="AC41" s="9" t="s">
        <x:v>55</x:v>
      </x:c>
      <x:c r="AD41" s="9" t="s"/>
      <x:c r="AE41" s="9" t="s"/>
      <x:c r="AF41" s="9" t="s"/>
      <x:c r="AG41" s="9" t="s"/>
      <x:c r="AH41" s="9" t="s"/>
      <x:c r="AI41" s="9" t="s"/>
      <x:c r="AJ41" s="9" t="s"/>
      <x:c r="AK41" s="9" t="s"/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82</x:v>
      </x:c>
      <x:c r="D42" s="5" t="s">
        <x:v>79</x:v>
      </x:c>
      <x:c r="E42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2" s="8" t="n">
        <x:v>2025</x:v>
      </x:c>
      <x:c r="G42" s="9" t="s"/>
      <x:c r="H42" s="9" t="s">
        <x:v>55</x:v>
      </x:c>
      <x:c r="I42" s="9" t="s">
        <x:v>55</x:v>
      </x:c>
      <x:c r="J42" s="9" t="s"/>
      <x:c r="K42" s="9" t="s"/>
      <x:c r="L42" s="9" t="s"/>
      <x:c r="M42" s="9" t="s"/>
      <x:c r="N42" s="9" t="s"/>
      <x:c r="O42" s="9" t="s"/>
      <x:c r="P42" s="9" t="s">
        <x:v>55</x:v>
      </x:c>
      <x:c r="Q42" s="9" t="s"/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>
        <x:v>55</x:v>
      </x:c>
      <x:c r="AK42" s="9" t="s"/>
      <x:c r="AL42" s="9" t="s"/>
      <x:c r="AM42" s="9" t="s"/>
      <x:c r="AN42" s="9" t="s"/>
      <x:c r="AO42" s="9" t="s">
        <x:v>55</x:v>
      </x:c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152</x:v>
      </x:c>
      <x:c r="D43" s="5" t="s">
        <x:v>153</x:v>
      </x:c>
      <x:c r="E43" s="7">
        <x:f>HYPERLINK("https://www.upphandlingsmyndigheten.se/frageportalen", "https://www.upphandlingsmyndigheten.se/frageportalen")</x:f>
      </x:c>
      <x:c r="F43" s="8" t="n">
        <x:v>2023</x:v>
      </x:c>
      <x:c r="G43" s="9" t="s">
        <x:v>55</x:v>
      </x:c>
      <x:c r="H43" s="9" t="s">
        <x:v>55</x:v>
      </x:c>
      <x:c r="I43" s="9" t="s"/>
      <x:c r="J43" s="9" t="s"/>
      <x:c r="K43" s="9" t="s"/>
      <x:c r="L43" s="9" t="s"/>
      <x:c r="M43" s="9" t="s"/>
      <x:c r="N43" s="9" t="s">
        <x:v>55</x:v>
      </x:c>
      <x:c r="O43" s="9" t="s"/>
      <x:c r="P43" s="9" t="s"/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/>
      <x:c r="AC43" s="9" t="s"/>
      <x:c r="AD43" s="9" t="s"/>
      <x:c r="AE43" s="9" t="s"/>
      <x:c r="AF43" s="9" t="s"/>
      <x:c r="AG43" s="9" t="s"/>
      <x:c r="AH43" s="9" t="s"/>
      <x:c r="AI43" s="9" t="s"/>
      <x:c r="AJ43" s="9" t="s"/>
      <x:c r="AK43" s="9" t="s"/>
      <x:c r="AL43" s="9" t="s"/>
      <x:c r="AM43" s="9" t="s"/>
      <x:c r="AN43" s="9" t="s">
        <x:v>55</x:v>
      </x:c>
      <x:c r="AO43" s="9" t="s"/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154</x:v>
      </x:c>
      <x:c r="B44" s="5" t="s">
        <x:v>155</x:v>
      </x:c>
      <x:c r="C44" s="6" t="s">
        <x:v>82</x:v>
      </x:c>
      <x:c r="D44" s="5" t="s">
        <x:v>54</x:v>
      </x:c>
      <x:c r="E44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4" s="8" t="n">
        <x:v>2020</x:v>
      </x:c>
      <x:c r="G44" s="9" t="s"/>
      <x:c r="H44" s="9" t="s">
        <x:v>55</x:v>
      </x:c>
      <x:c r="I44" s="9" t="s">
        <x:v>55</x:v>
      </x:c>
      <x:c r="J44" s="9" t="s"/>
      <x:c r="K44" s="9" t="s"/>
      <x:c r="L44" s="9" t="s"/>
      <x:c r="M44" s="9" t="s">
        <x:v>55</x:v>
      </x:c>
      <x:c r="N44" s="9" t="s">
        <x:v>55</x:v>
      </x:c>
      <x:c r="O44" s="9" t="s"/>
      <x:c r="P44" s="9" t="s">
        <x:v>55</x:v>
      </x:c>
      <x:c r="Q44" s="9" t="s"/>
      <x:c r="R44" s="9" t="s"/>
      <x:c r="S44" s="9" t="s"/>
      <x:c r="T44" s="9" t="s"/>
      <x:c r="U44" s="9" t="s"/>
      <x:c r="V44" s="9" t="s">
        <x:v>55</x:v>
      </x:c>
      <x:c r="W44" s="9" t="s"/>
      <x:c r="X44" s="9" t="s"/>
      <x:c r="Y44" s="9" t="s">
        <x:v>55</x:v>
      </x:c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>
        <x:v>55</x:v>
      </x:c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152</x:v>
      </x:c>
      <x:c r="D45" s="5" t="s">
        <x:v>59</x:v>
      </x:c>
      <x:c r="E45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5" s="8" t="n">
        <x:v>2020</x:v>
      </x:c>
      <x:c r="G45" s="9" t="s">
        <x:v>55</x:v>
      </x:c>
      <x:c r="H45" s="9" t="s">
        <x:v>55</x:v>
      </x:c>
      <x:c r="I45" s="9" t="s"/>
      <x:c r="J45" s="9" t="s"/>
      <x:c r="K45" s="9" t="s"/>
      <x:c r="L45" s="9" t="s"/>
      <x:c r="M45" s="9" t="s"/>
      <x:c r="N45" s="9" t="s">
        <x:v>55</x:v>
      </x:c>
      <x:c r="O45" s="9" t="s"/>
      <x:c r="P45" s="9" t="s"/>
      <x:c r="Q45" s="9" t="s"/>
      <x:c r="R45" s="9" t="s"/>
      <x:c r="S45" s="9" t="s"/>
      <x:c r="T45" s="9" t="s"/>
      <x:c r="U45" s="9" t="s"/>
      <x:c r="V45" s="9" t="s"/>
      <x:c r="W45" s="9" t="s"/>
      <x:c r="X45" s="9" t="s"/>
      <x:c r="Y45" s="9" t="s"/>
      <x:c r="Z45" s="9" t="s"/>
      <x:c r="AA45" s="9" t="s"/>
      <x:c r="AB45" s="9" t="s"/>
      <x:c r="AC45" s="9" t="s"/>
      <x:c r="AD45" s="9" t="s"/>
      <x:c r="AE45" s="9" t="s">
        <x:v>55</x:v>
      </x:c>
      <x:c r="AF45" s="9" t="s"/>
      <x:c r="AG45" s="9" t="s"/>
      <x:c r="AH45" s="9" t="s"/>
      <x:c r="AI45" s="9" t="s"/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82</x:v>
      </x:c>
      <x:c r="D46" s="5" t="s">
        <x:v>59</x:v>
      </x:c>
      <x:c r="E46" s="7">
        <x:f>HYPERLINK("https://skr.se/valfardsteknik/stodochvagledningvalfardsteknik/upphandlingforbereda.64285.html", "https://skr.se/valfardsteknik/stodochvagledningvalfardsteknik/upphandlingforbereda.64285.html")</x:f>
      </x:c>
      <x:c r="F46" s="8" t="n">
        <x:v>2022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>
        <x:v>55</x:v>
      </x:c>
      <x:c r="M46" s="9" t="s">
        <x:v>55</x:v>
      </x:c>
      <x:c r="N46" s="9" t="s">
        <x:v>55</x:v>
      </x:c>
      <x:c r="O46" s="9" t="s"/>
      <x:c r="P46" s="9" t="s">
        <x:v>55</x:v>
      </x:c>
      <x:c r="Q46" s="9" t="s">
        <x:v>55</x:v>
      </x:c>
      <x:c r="R46" s="9" t="s"/>
      <x:c r="S46" s="9" t="s"/>
      <x:c r="T46" s="9" t="s"/>
      <x:c r="U46" s="9" t="s"/>
      <x:c r="V46" s="9" t="s"/>
      <x:c r="W46" s="9" t="s"/>
      <x:c r="X46" s="9" t="s"/>
      <x:c r="Y46" s="9" t="s">
        <x:v>55</x:v>
      </x:c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>
        <x:v>55</x:v>
      </x:c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HYPERLINK("https://skr.se/valfardsteknik/stodochvagledningvalfardsteknik/forandringsledning.64284.html", "https://skr.se/valfardsteknik/stodochvagledningvalfardsteknik/forandringsledning.64284.html")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/>
      <x:c r="M47" s="9" t="s"/>
      <x:c r="N47" s="9" t="s"/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>
        <x:v>55</x:v>
      </x:c>
      <x:c r="AA47" s="9" t="s"/>
      <x:c r="AB47" s="9" t="s"/>
      <x:c r="AC47" s="9" t="s">
        <x:v>55</x:v>
      </x:c>
      <x:c r="AD47" s="9" t="s"/>
      <x:c r="AE47" s="9" t="s"/>
      <x:c r="AF47" s="9" t="s"/>
      <x:c r="AG47" s="9" t="s"/>
      <x:c r="AH47" s="9" t="s"/>
      <x:c r="AI47" s="9" t="s"/>
      <x:c r="AJ47" s="9" t="s"/>
      <x:c r="AK47" s="9" t="s"/>
      <x:c r="AL47" s="9" t="s"/>
      <x:c r="AM47" s="9" t="s"/>
      <x:c r="AN47" s="9" t="s"/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76</x:v>
      </x:c>
      <x:c r="D48" s="5" t="s">
        <x:v>66</x:v>
      </x:c>
      <x:c r="E48" s="7">
        <x:f>HYPERLINK("https://www.youtube.com/watch?v=xeBwJ9ryNZ8", "https://www.youtube.com/watch?v=xeBwJ9ryNZ8")</x:f>
      </x:c>
      <x:c r="F48" s="8" t="n">
        <x:v>2021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>
        <x:v>55</x:v>
      </x:c>
      <x:c r="M48" s="9" t="s"/>
      <x:c r="N48" s="9" t="s"/>
      <x:c r="O48" s="9" t="s"/>
      <x:c r="P48" s="9" t="s"/>
      <x:c r="Q48" s="9" t="s"/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/>
      <x:c r="AA48" s="9" t="s"/>
      <x:c r="AB48" s="9" t="s"/>
      <x:c r="AC48" s="9" t="s"/>
      <x:c r="AD48" s="9" t="s">
        <x:v>55</x:v>
      </x:c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71</x:v>
      </x:c>
      <x:c r="D49" s="5" t="s">
        <x:v>116</x:v>
      </x:c>
      <x:c r="E49" s="7">
        <x:f>HYPERLINK("https://www.imy.se/globalassets/dokument/ovrigt/eftermaterial-grundkurs-gdpr-offentlig-sektor.pdf", "https://www.imy.se/globalassets/dokument/ovrigt/eftermaterial-grundkurs-gdpr-offentlig-sektor.pdf")</x:f>
      </x:c>
      <x:c r="F49" s="8" t="n">
        <x:v>2022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>
        <x:v>55</x:v>
      </x:c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/>
      <x:c r="Z49" s="9" t="s"/>
      <x:c r="AA49" s="9" t="s"/>
      <x:c r="AB49" s="9" t="s"/>
      <x:c r="AC49" s="9" t="s"/>
      <x:c r="AD49" s="9" t="s"/>
      <x:c r="AE49" s="9" t="s"/>
      <x:c r="AF49" s="9" t="s"/>
      <x:c r="AG49" s="9" t="s"/>
      <x:c r="AH49" s="9" t="s"/>
      <x:c r="AI49" s="9" t="s"/>
      <x:c r="AJ49" s="9" t="s"/>
      <x:c r="AK49" s="9" t="s"/>
      <x:c r="AL49" s="9" t="s">
        <x:v>55</x:v>
      </x:c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168</x:v>
      </x:c>
      <x:c r="D50" s="5" t="s">
        <x:v>116</x:v>
      </x:c>
      <x:c r="E50" s="7">
        <x:f>HYPERLINK("https://internetkunskap.se/grundkurs-i-ai/", "https://internetkunskap.se/grundkurs-i-ai/")</x:f>
      </x:c>
      <x:c r="F50" s="8" t="n">
        <x:v>2023</x:v>
      </x:c>
      <x:c r="G50" s="9" t="s">
        <x:v>55</x:v>
      </x:c>
      <x:c r="H50" s="9" t="s">
        <x:v>55</x:v>
      </x:c>
      <x:c r="I50" s="9" t="s"/>
      <x:c r="J50" s="9" t="s"/>
      <x:c r="K50" s="9" t="s">
        <x:v>55</x:v>
      </x:c>
      <x:c r="L50" s="9" t="s"/>
      <x:c r="M50" s="9" t="s"/>
      <x:c r="N50" s="9" t="s"/>
      <x:c r="O50" s="9" t="s"/>
      <x:c r="P50" s="9" t="s">
        <x:v>55</x:v>
      </x:c>
      <x:c r="Q50" s="9" t="s"/>
      <x:c r="R50" s="9" t="s"/>
      <x:c r="S50" s="9" t="s">
        <x:v>55</x:v>
      </x:c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/>
      <x:c r="AM50" s="9" t="s"/>
      <x:c r="AN50" s="9" t="s"/>
      <x:c r="AO50" s="9" t="s">
        <x:v>55</x:v>
      </x:c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169</x:v>
      </x:c>
      <x:c r="B51" s="5" t="s">
        <x:v>170</x:v>
      </x:c>
      <x:c r="C51" s="6" t="s">
        <x:v>76</x:v>
      </x:c>
      <x:c r="D51" s="5" t="s">
        <x:v>79</x:v>
      </x:c>
      <x:c r="E51" s="7">
        <x:f>HYPERLINK("https://rib.msb.se/Filer/pdf/29983.pdf", "https://rib.msb.se/Filer/pdf/29983.pdf")</x:f>
      </x:c>
      <x:c r="F51" s="8" t="n">
        <x:v>2021</x:v>
      </x:c>
      <x:c r="G51" s="9" t="s">
        <x:v>55</x:v>
      </x:c>
      <x:c r="H51" s="9" t="s">
        <x:v>55</x:v>
      </x:c>
      <x:c r="I51" s="9" t="s"/>
      <x:c r="J51" s="9" t="s"/>
      <x:c r="K51" s="9" t="s"/>
      <x:c r="L51" s="9" t="s">
        <x:v>55</x:v>
      </x:c>
      <x:c r="M51" s="9" t="s"/>
      <x:c r="N51" s="9" t="s"/>
      <x:c r="O51" s="9" t="s"/>
      <x:c r="P51" s="9" t="s"/>
      <x:c r="Q51" s="9" t="s"/>
      <x:c r="R51" s="9" t="s"/>
      <x:c r="S51" s="9" t="s"/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>
        <x:v>55</x:v>
      </x:c>
      <x:c r="AL51" s="9" t="s"/>
      <x:c r="AM51" s="9" t="s"/>
      <x:c r="AN51" s="9" t="s"/>
      <x:c r="AO51" s="9" t="s"/>
      <x:c r="AP51" s="9" t="s"/>
      <x:c r="AQ51" s="9" t="s"/>
      <x:c r="AR51" s="9" t="s"/>
      <x:c r="AS51" s="9" t="s">
        <x:v>55</x:v>
      </x:c>
      <x:c r="AT51" s="9" t="s">
        <x:v>55</x:v>
      </x:c>
      <x:c r="AU51" s="9" t="s"/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116</x:v>
      </x:c>
      <x:c r="E52" s="7">
        <x:f>HYPERLINK("https://webbutbildning.msb.se/utb/DISA/", "https://webbutbildning.msb.se/utb/DISA/")</x:f>
      </x:c>
      <x:c r="F52" s="8" t="n">
        <x:v>2020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>
        <x:v>55</x:v>
      </x:c>
      <x:c r="AE52" s="9" t="s"/>
      <x:c r="AF52" s="9" t="s"/>
      <x:c r="AG52" s="9" t="s">
        <x:v>55</x:v>
      </x:c>
      <x:c r="AH52" s="9" t="s"/>
      <x:c r="AI52" s="9" t="s"/>
      <x:c r="AJ52" s="9" t="s"/>
      <x:c r="AK52" s="9" t="s"/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>
        <x:v>55</x:v>
      </x:c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66</x:v>
      </x:c>
      <x:c r="E53" s="7">
        <x:f>HYPERLINK("https://www.youtube.com/watch?v=S9OyTGefVk8", "https://www.youtube.com/watch?v=S9OyTGefVk8")</x:f>
      </x:c>
      <x:c r="F53" s="8" t="n">
        <x:v>2022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/>
      <x:c r="AE53" s="9" t="s"/>
      <x:c r="AF53" s="9" t="s"/>
      <x:c r="AG53" s="9" t="s"/>
      <x:c r="AH53" s="9" t="s"/>
      <x:c r="AI53" s="9" t="s"/>
      <x:c r="AJ53" s="9" t="s"/>
      <x:c r="AK53" s="9" t="s">
        <x:v>55</x:v>
      </x:c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HYPERLINK("https://www.youtube.com/watch?v=BCpngOMcECE", "https://www.youtube.com/watch?v=BCpngOMcECE")</x:f>
      </x:c>
      <x:c r="F54" s="8" t="n">
        <x:v>2020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>
        <x:v>55</x:v>
      </x:c>
      <x:c r="AE54" s="9" t="s"/>
      <x:c r="AF54" s="9" t="s"/>
      <x:c r="AG54" s="9" t="s">
        <x:v>55</x:v>
      </x:c>
      <x:c r="AH54" s="9" t="s"/>
      <x:c r="AI54" s="9" t="s"/>
      <x:c r="AJ54" s="9" t="s"/>
      <x:c r="AK54" s="9" t="s"/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65</x:v>
      </x:c>
      <x:c r="D55" s="5" t="s">
        <x:v>66</x:v>
      </x:c>
      <x:c r="E55" s="7">
        <x:f>HYPERLINK("https://www.mfd.se/samhallsomraden/digitalisering/tillgangliga-e-tjanster/", "https://www.mfd.se/samhallsomraden/digitalisering/tillgangliga-e-tjanster/")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>
        <x:v>55</x:v>
      </x:c>
      <x:c r="K55" s="9" t="s">
        <x:v>55</x:v>
      </x:c>
      <x:c r="L55" s="9" t="s"/>
      <x:c r="M55" s="9" t="s"/>
      <x:c r="N55" s="9" t="s"/>
      <x:c r="O55" s="9" t="s"/>
      <x:c r="P55" s="9" t="s">
        <x:v>55</x:v>
      </x:c>
      <x:c r="Q55" s="9" t="s"/>
      <x:c r="R55" s="9" t="s"/>
      <x:c r="S55" s="9" t="s"/>
      <x:c r="T55" s="9" t="s"/>
      <x:c r="U55" s="9" t="s">
        <x:v>55</x:v>
      </x:c>
      <x:c r="V55" s="9" t="s"/>
      <x:c r="W55" s="9" t="s"/>
      <x:c r="X55" s="9" t="s">
        <x:v>55</x:v>
      </x:c>
      <x:c r="Y55" s="9" t="s"/>
      <x:c r="Z55" s="9" t="s"/>
      <x:c r="AA55" s="9" t="s"/>
      <x:c r="AB55" s="9" t="s"/>
      <x:c r="AC55" s="9" t="s"/>
      <x:c r="AD55" s="9" t="s"/>
      <x:c r="AE55" s="9" t="s"/>
      <x:c r="AF55" s="9" t="s"/>
      <x:c r="AG55" s="9" t="s"/>
      <x:c r="AH55" s="9" t="s"/>
      <x:c r="AI55" s="9" t="s"/>
      <x:c r="AJ55" s="9" t="s"/>
      <x:c r="AK55" s="9" t="s"/>
      <x:c r="AL55" s="9" t="s"/>
      <x:c r="AM55" s="9" t="s">
        <x:v>55</x:v>
      </x:c>
      <x:c r="AN55" s="9" t="s"/>
      <x:c r="AO55" s="9" t="s"/>
      <x:c r="AP55" s="9" t="s">
        <x:v>55</x:v>
      </x:c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/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99</x:v>
      </x:c>
      <x:c r="D57" s="5" t="s">
        <x:v>116</x:v>
      </x:c>
      <x:c r="E57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7" s="8" t="n">
        <x:v>2019</x:v>
      </x:c>
      <x:c r="G57" s="9" t="s"/>
      <x:c r="H57" s="9" t="s">
        <x:v>55</x:v>
      </x:c>
      <x:c r="I57" s="9" t="s"/>
      <x:c r="J57" s="9" t="s"/>
      <x:c r="K57" s="9" t="s"/>
      <x:c r="L57" s="9" t="s"/>
      <x:c r="M57" s="9" t="s"/>
      <x:c r="N57" s="9" t="s"/>
      <x:c r="O57" s="9" t="s"/>
      <x:c r="P57" s="9" t="s">
        <x:v>55</x:v>
      </x:c>
      <x:c r="Q57" s="9" t="s"/>
      <x:c r="R57" s="9" t="s"/>
      <x:c r="S57" s="9" t="s"/>
      <x:c r="T57" s="9" t="s"/>
      <x:c r="U57" s="9" t="s"/>
      <x:c r="V57" s="9" t="s"/>
      <x:c r="W57" s="9" t="s"/>
      <x:c r="X57" s="9" t="s"/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>
        <x:v>55</x:v>
      </x:c>
      <x:c r="AH57" s="9" t="s"/>
      <x:c r="AI57" s="9" t="s"/>
      <x:c r="AJ57" s="9" t="s"/>
      <x:c r="AK57" s="9" t="s"/>
      <x:c r="AL57" s="9" t="s"/>
      <x:c r="AM57" s="9" t="s"/>
      <x:c r="AN57" s="9" t="s"/>
      <x:c r="AO57" s="9" t="s"/>
      <x:c r="AP57" s="9" t="s"/>
      <x:c r="AQ57" s="9" t="s"/>
      <x:c r="AR57" s="9" t="s"/>
      <x:c r="AS57" s="9" t="s">
        <x:v>55</x:v>
      </x:c>
      <x:c r="AT57" s="9" t="s"/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76</x:v>
      </x:c>
      <x:c r="D58" s="5" t="s">
        <x:v>66</x:v>
      </x:c>
      <x:c r="E58" s="7">
        <x:f>HYPERLINK("https://www.youtube.com/watch?v=BCpngOMcECE", "https://www.youtube.com/watch?v=BCpngOMcECE")</x:f>
      </x:c>
      <x:c r="F58" s="8" t="n">
        <x:v>2019</x:v>
      </x:c>
      <x:c r="G58" s="9" t="s">
        <x:v>55</x:v>
      </x:c>
      <x:c r="H58" s="9" t="s">
        <x:v>55</x:v>
      </x:c>
      <x:c r="I58" s="9" t="s"/>
      <x:c r="J58" s="9" t="s"/>
      <x:c r="K58" s="9" t="s"/>
      <x:c r="L58" s="9" t="s">
        <x:v>55</x:v>
      </x:c>
      <x:c r="M58" s="9" t="s"/>
      <x:c r="N58" s="9" t="s"/>
      <x:c r="O58" s="9" t="s"/>
      <x:c r="P58" s="9" t="s"/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/>
      <x:c r="AH58" s="9" t="s"/>
      <x:c r="AI58" s="9" t="s"/>
      <x:c r="AJ58" s="9" t="s"/>
      <x:c r="AK58" s="9" t="s">
        <x:v>55</x:v>
      </x:c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>
        <x:v>55</x:v>
      </x:c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HYPERLINK("https://www.youtube.com/watch?v=he3oUOZEmEo", "https://www.youtube.com/watch?v=he3oUOZEmEo")</x:f>
      </x:c>
      <x:c r="F59" s="8" t="n">
        <x:v>2020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>
        <x:v>55</x:v>
      </x:c>
      <x:c r="AE59" s="9" t="s"/>
      <x:c r="AF59" s="9" t="s"/>
      <x:c r="AG59" s="9" t="s"/>
      <x:c r="AH59" s="9" t="s">
        <x:v>55</x:v>
      </x:c>
      <x:c r="AI59" s="9" t="s"/>
      <x:c r="AJ59" s="9" t="s"/>
      <x:c r="AK59" s="9" t="s"/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HYPERLINK("https://www.youtube.com/watch?v=cV9thbRsj4E", "https://www.youtube.com/watch?v=cV9thbRsj4E")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/>
      <x:c r="AE60" s="9" t="s"/>
      <x:c r="AF60" s="9" t="s"/>
      <x:c r="AG60" s="9" t="s"/>
      <x:c r="AH60" s="9" t="s"/>
      <x:c r="AI60" s="9" t="s"/>
      <x:c r="AJ60" s="9" t="s"/>
      <x:c r="AK60" s="9" t="s"/>
      <x:c r="AL60" s="9" t="s"/>
      <x:c r="AM60" s="9" t="s"/>
      <x:c r="AN60" s="9" t="s">
        <x:v>55</x:v>
      </x:c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HYPERLINK("https://www.youtube.com/watch?v=fj2H8k0HvQQ", "https://www.youtube.com/watch?v=fj2H8k0HvQQ")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>
        <x:v>55</x:v>
      </x:c>
      <x:c r="AL61" s="9" t="s"/>
      <x:c r="AM61" s="9" t="s"/>
      <x:c r="AN61" s="9" t="s"/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HYPERLINK("https://www.youtube.com/watch?v=M0RgeLlvSos", "https://www.youtube.com/watch?v=M0RgeLlvSos")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193</x:v>
      </x:c>
      <x:c r="C63" s="6" t="s">
        <x:v>76</x:v>
      </x:c>
      <x:c r="D63" s="5" t="s">
        <x:v>66</x:v>
      </x:c>
      <x:c r="E63" s="7">
        <x:f>HYPERLINK("https://www.youtube.com/watch?v=NitSbZvw2kk", "https://www.youtube.com/watch?v=NitSbZvw2kk")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194</x:v>
      </x:c>
      <x:c r="B64" s="5" t="s">
        <x:v>195</x:v>
      </x:c>
      <x:c r="C64" s="6" t="s">
        <x:v>58</x:v>
      </x:c>
      <x:c r="D64" s="5" t="s">
        <x:v>54</x:v>
      </x:c>
      <x:c r="E64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4" s="8" t="n">
        <x:v>2022</x:v>
      </x:c>
      <x:c r="G64" s="9" t="s">
        <x:v>55</x:v>
      </x:c>
      <x:c r="H64" s="9" t="s">
        <x:v>55</x:v>
      </x:c>
      <x:c r="I64" s="9" t="s"/>
      <x:c r="J64" s="9" t="s">
        <x:v>55</x:v>
      </x:c>
      <x:c r="K64" s="9" t="s"/>
      <x:c r="L64" s="9" t="s"/>
      <x:c r="M64" s="9" t="s"/>
      <x:c r="N64" s="9" t="s">
        <x:v>55</x:v>
      </x:c>
      <x:c r="O64" s="9" t="s"/>
      <x:c r="P64" s="9" t="s"/>
      <x:c r="Q64" s="9" t="s"/>
      <x:c r="R64" s="9" t="s"/>
      <x:c r="S64" s="9" t="s"/>
      <x:c r="T64" s="9" t="s"/>
      <x:c r="U64" s="9" t="s">
        <x:v>55</x:v>
      </x:c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/>
      <x:c r="AL64" s="9" t="s"/>
      <x:c r="AM64" s="9" t="s">
        <x:v>55</x:v>
      </x:c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/>
    </x:row>
    <x:row r="65" spans="1:47">
      <x:c r="A65" s="4" t="s">
        <x:v>196</x:v>
      </x:c>
      <x:c r="B65" s="5" t="s">
        <x:v>197</x:v>
      </x:c>
      <x:c r="C65" s="6" t="s">
        <x:v>76</x:v>
      </x:c>
      <x:c r="D65" s="5" t="s">
        <x:v>54</x:v>
      </x:c>
      <x:c r="E65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/>
      <x:c r="K65" s="9" t="s"/>
      <x:c r="L65" s="9" t="s">
        <x:v>55</x:v>
      </x:c>
      <x:c r="M65" s="9" t="s"/>
      <x:c r="N65" s="9" t="s"/>
      <x:c r="O65" s="9" t="s"/>
      <x:c r="P65" s="9" t="s"/>
      <x:c r="Q65" s="9" t="s"/>
      <x:c r="R65" s="9" t="s"/>
      <x:c r="S65" s="9" t="s"/>
      <x:c r="T65" s="9" t="s"/>
      <x:c r="U65" s="9" t="s"/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>
        <x:v>55</x:v>
      </x:c>
      <x:c r="AL65" s="9" t="s"/>
      <x:c r="AM65" s="9" t="s"/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>
        <x:v>55</x:v>
      </x:c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79</x:v>
      </x:c>
      <x:c r="E66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6" s="8" t="n">
        <x:v>2019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/>
    </x:row>
    <x:row r="67" spans="1:47">
      <x:c r="A67" s="4" t="s">
        <x:v>200</x:v>
      </x:c>
      <x:c r="B67" s="5" t="s">
        <x:v>201</x:v>
      </x:c>
      <x:c r="C67" s="6" t="s">
        <x:v>82</x:v>
      </x:c>
      <x:c r="D67" s="5" t="s">
        <x:v>59</x:v>
      </x:c>
      <x:c r="E67" s="7">
        <x:f>HYPERLINK("https://skr.se/valfardsteknik/stodochvagledningvalfardsteknik/informationssakerhet.64290.html", "https://skr.se/valfardsteknik/stodochvagledningvalfardsteknik/informationssakerhet.64290.html")</x:f>
      </x:c>
      <x:c r="F67" s="8" t="n">
        <x:v>2022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>
        <x:v>55</x:v>
      </x:c>
      <x:c r="Q67" s="9" t="s">
        <x:v>55</x:v>
      </x:c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>
        <x:v>55</x:v>
      </x:c>
      <x:c r="AD67" s="9" t="s"/>
      <x:c r="AE67" s="9" t="s"/>
      <x:c r="AF67" s="9" t="s"/>
      <x:c r="AG67" s="9" t="s"/>
      <x:c r="AH67" s="9" t="s"/>
      <x:c r="AI67" s="9" t="s"/>
      <x:c r="AJ67" s="9" t="s"/>
      <x:c r="AK67" s="9" t="s"/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>
        <x:v>55</x:v>
      </x:c>
    </x:row>
    <x:row r="68" spans="1:47">
      <x:c r="A68" s="4" t="s">
        <x:v>202</x:v>
      </x:c>
      <x:c r="B68" s="5" t="s">
        <x:v>203</x:v>
      </x:c>
      <x:c r="C68" s="6" t="s">
        <x:v>76</x:v>
      </x:c>
      <x:c r="D68" s="5" t="s">
        <x:v>66</x:v>
      </x:c>
      <x:c r="E68" s="7">
        <x:f>HYPERLINK("https://www.youtube.com/watch?v=c6PZHCn1PGc", "https://www.youtube.com/watch?v=c6PZHCn1PGc")</x:f>
      </x:c>
      <x:c r="F68" s="8" t="n">
        <x:v>2020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/>
      <x:c r="Q68" s="9" t="s"/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/>
      <x:c r="AD68" s="9" t="s">
        <x:v>55</x:v>
      </x:c>
      <x:c r="AE68" s="9" t="s"/>
      <x:c r="AF68" s="9" t="s"/>
      <x:c r="AG68" s="9" t="s">
        <x:v>55</x:v>
      </x:c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62</x:v>
      </x:c>
      <x:c r="E69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69" s="8" t="n">
        <x:v>2022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/>
      <x:c r="AE69" s="9" t="s"/>
      <x:c r="AF69" s="9" t="s"/>
      <x:c r="AG69" s="9" t="s"/>
      <x:c r="AH69" s="9" t="s"/>
      <x:c r="AI69" s="9" t="s"/>
      <x:c r="AJ69" s="9" t="s"/>
      <x:c r="AK69" s="9" t="s">
        <x:v>55</x:v>
      </x:c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82</x:v>
      </x:c>
      <x:c r="D70" s="5" t="s">
        <x:v>59</x:v>
      </x:c>
      <x:c r="E70" s="7">
        <x:f>HYPERLINK("https://skr.se/valfardsteknik/stodochvagledningvalfardsteknik/inforbeslutominforande.64282.html", "https://skr.se/valfardsteknik/stodochvagledningvalfardsteknik/inforbeslutominforande.64282.html")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>
        <x:v>55</x:v>
      </x:c>
      <x:c r="N70" s="9" t="s"/>
      <x:c r="O70" s="9" t="s"/>
      <x:c r="P70" s="9" t="s">
        <x:v>55</x:v>
      </x:c>
      <x:c r="Q70" s="9" t="s">
        <x:v>55</x:v>
      </x:c>
      <x:c r="R70" s="9" t="s"/>
      <x:c r="S70" s="9" t="s"/>
      <x:c r="T70" s="9" t="s">
        <x:v>55</x:v>
      </x:c>
      <x:c r="U70" s="9" t="s"/>
      <x:c r="V70" s="9" t="s"/>
      <x:c r="W70" s="9" t="s"/>
      <x:c r="X70" s="9" t="s"/>
      <x:c r="Y70" s="9" t="s"/>
      <x:c r="Z70" s="9" t="s">
        <x:v>55</x:v>
      </x:c>
      <x:c r="AA70" s="9" t="s"/>
      <x:c r="AB70" s="9" t="s"/>
      <x:c r="AC70" s="9" t="s">
        <x:v>55</x:v>
      </x:c>
      <x:c r="AD70" s="9" t="s"/>
      <x:c r="AE70" s="9" t="s"/>
      <x:c r="AF70" s="9" t="s"/>
      <x:c r="AG70" s="9" t="s"/>
      <x:c r="AH70" s="9" t="s"/>
      <x:c r="AI70" s="9" t="s">
        <x:v>55</x:v>
      </x:c>
      <x:c r="AJ70" s="9" t="s"/>
      <x:c r="AK70" s="9" t="s"/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53</x:v>
      </x:c>
      <x:c r="D71" s="5" t="s">
        <x:v>79</x:v>
      </x:c>
      <x:c r="E71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/>
      <x:c r="M71" s="9" t="s"/>
      <x:c r="N71" s="9" t="s"/>
      <x:c r="O71" s="9" t="s">
        <x:v>55</x:v>
      </x:c>
      <x:c r="P71" s="9" t="s">
        <x:v>55</x:v>
      </x:c>
      <x:c r="Q71" s="9" t="s"/>
      <x:c r="R71" s="9" t="s"/>
      <x:c r="S71" s="9" t="s"/>
      <x:c r="T71" s="9" t="s"/>
      <x:c r="U71" s="9" t="s"/>
      <x:c r="V71" s="9" t="s"/>
      <x:c r="W71" s="9" t="s"/>
      <x:c r="X71" s="9" t="s"/>
      <x:c r="Y71" s="9" t="s"/>
      <x:c r="Z71" s="9" t="s"/>
      <x:c r="AA71" s="9" t="s"/>
      <x:c r="AB71" s="9" t="s"/>
      <x:c r="AC71" s="9" t="s"/>
      <x:c r="AD71" s="9" t="s"/>
      <x:c r="AE71" s="9" t="s">
        <x:v>55</x:v>
      </x:c>
      <x:c r="AF71" s="9" t="s"/>
      <x:c r="AG71" s="9" t="s"/>
      <x:c r="AH71" s="9" t="s"/>
      <x:c r="AI71" s="9" t="s"/>
      <x:c r="AJ71" s="9" t="s"/>
      <x:c r="AK71" s="9" t="s"/>
      <x:c r="AL71" s="9" t="s"/>
      <x:c r="AM71" s="9" t="s"/>
      <x:c r="AN71" s="9" t="s"/>
      <x:c r="AO71" s="9" t="s">
        <x:v>55</x:v>
      </x:c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82</x:v>
      </x:c>
      <x:c r="D72" s="5" t="s">
        <x:v>62</x:v>
      </x:c>
      <x:c r="E72" s="7">
        <x:f>HYPERLINK("http://innovationsguiden.se/", "http://innovationsguiden.se/")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/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>
        <x:v>55</x:v>
      </x:c>
      <x:c r="AH72" s="9" t="s"/>
      <x:c r="AI72" s="9" t="s"/>
      <x:c r="AJ72" s="9" t="s"/>
      <x:c r="AK72" s="9" t="s"/>
      <x:c r="AL72" s="9" t="s"/>
      <x:c r="AM72" s="9" t="s"/>
      <x:c r="AN72" s="9" t="s"/>
      <x:c r="AO72" s="9" t="s"/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71</x:v>
      </x:c>
      <x:c r="D73" s="5" t="s">
        <x:v>79</x:v>
      </x:c>
      <x:c r="E73" s="7">
        <x:f>HYPERLINK("https://www.imy.se/verksamhet/dataskydd/innovationsportalen/", "https://www.imy.se/verksamhet/dataskydd/innovationsportalen/")</x:f>
      </x:c>
      <x:c r="F73" s="8" t="n">
        <x:v>2023</x:v>
      </x:c>
      <x:c r="G73" s="9" t="s"/>
      <x:c r="H73" s="9" t="s">
        <x:v>55</x:v>
      </x:c>
      <x:c r="I73" s="9" t="s">
        <x:v>55</x:v>
      </x:c>
      <x:c r="J73" s="9" t="s"/>
      <x:c r="K73" s="9" t="s"/>
      <x:c r="L73" s="9" t="s"/>
      <x:c r="M73" s="9" t="s"/>
      <x:c r="N73" s="9" t="s">
        <x:v>55</x:v>
      </x:c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>
        <x:v>55</x:v>
      </x:c>
      <x:c r="AJ73" s="9" t="s"/>
      <x:c r="AK73" s="9" t="s"/>
      <x:c r="AL73" s="9" t="s"/>
      <x:c r="AM73" s="9" t="s"/>
      <x:c r="AN73" s="9" t="s"/>
      <x:c r="AO73" s="9" t="s">
        <x:v>55</x:v>
      </x:c>
      <x:c r="AP73" s="9" t="s"/>
      <x:c r="AQ73" s="9" t="s"/>
      <x:c r="AR73" s="9" t="s"/>
      <x:c r="AS73" s="9" t="s">
        <x:v>55</x:v>
      </x:c>
      <x:c r="AT73" s="9" t="s">
        <x:v>55</x:v>
      </x:c>
      <x:c r="AU73" s="9" t="s"/>
    </x:row>
    <x:row r="74" spans="1:47">
      <x:c r="A74" s="4" t="s">
        <x:v>214</x:v>
      </x:c>
      <x:c r="B74" s="5" t="s">
        <x:v>215</x:v>
      </x:c>
      <x:c r="C74" s="6" t="s">
        <x:v>76</x:v>
      </x:c>
      <x:c r="D74" s="5" t="s">
        <x:v>66</x:v>
      </x:c>
      <x:c r="E74" s="7">
        <x:f>HYPERLINK("https://www.youtube.com/watch?v=VNAlUXf8N88", "https://www.youtube.com/watch?v=VNAlUXf8N88")</x:f>
      </x:c>
      <x:c r="F74" s="8" t="n">
        <x:v>2021</x:v>
      </x:c>
      <x:c r="G74" s="9" t="s">
        <x:v>55</x:v>
      </x:c>
      <x:c r="H74" s="9" t="s">
        <x:v>55</x:v>
      </x:c>
      <x:c r="I74" s="9" t="s"/>
      <x:c r="J74" s="9" t="s"/>
      <x:c r="K74" s="9" t="s"/>
      <x:c r="L74" s="9" t="s">
        <x:v>55</x:v>
      </x:c>
      <x:c r="M74" s="9" t="s"/>
      <x:c r="N74" s="9" t="s"/>
      <x:c r="O74" s="9" t="s"/>
      <x:c r="P74" s="9" t="s"/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>
        <x:v>55</x:v>
      </x:c>
      <x:c r="AE74" s="9" t="s"/>
      <x:c r="AF74" s="9" t="s"/>
      <x:c r="AG74" s="9" t="s"/>
      <x:c r="AH74" s="9" t="s"/>
      <x:c r="AI74" s="9" t="s"/>
      <x:c r="AJ74" s="9" t="s"/>
      <x:c r="AK74" s="9" t="s">
        <x:v>55</x:v>
      </x:c>
      <x:c r="AL74" s="9" t="s"/>
      <x:c r="AM74" s="9" t="s"/>
      <x:c r="AN74" s="9" t="s"/>
      <x:c r="AO74" s="9" t="s"/>
      <x:c r="AP74" s="9" t="s"/>
      <x:c r="AQ74" s="9" t="s"/>
      <x:c r="AR74" s="9" t="s"/>
      <x:c r="AS74" s="9" t="s">
        <x:v>55</x:v>
      </x:c>
      <x:c r="AT74" s="9" t="s">
        <x:v>55</x:v>
      </x:c>
      <x:c r="AU74" s="9" t="s">
        <x:v>55</x:v>
      </x:c>
    </x:row>
    <x:row r="75" spans="1:47">
      <x:c r="A75" s="4" t="s">
        <x:v>216</x:v>
      </x:c>
      <x:c r="B75" s="5" t="s">
        <x:v>217</x:v>
      </x:c>
      <x:c r="C75" s="6" t="s">
        <x:v>53</x:v>
      </x:c>
      <x:c r="D75" s="5" t="s">
        <x:v>79</x:v>
      </x:c>
      <x:c r="E75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5" s="8" t="n">
        <x:v>2022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/>
      <x:c r="M75" s="9" t="s"/>
      <x:c r="N75" s="9" t="s">
        <x:v>55</x:v>
      </x:c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/>
      <x:c r="AE75" s="9" t="s"/>
      <x:c r="AF75" s="9" t="s"/>
      <x:c r="AG75" s="9" t="s"/>
      <x:c r="AH75" s="9" t="s"/>
      <x:c r="AI75" s="9" t="s"/>
      <x:c r="AJ75" s="9" t="s"/>
      <x:c r="AK75" s="9" t="s"/>
      <x:c r="AL75" s="9" t="s"/>
      <x:c r="AM75" s="9" t="s"/>
      <x:c r="AN75" s="9" t="s">
        <x:v>55</x:v>
      </x:c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102</x:v>
      </x:c>
      <x:c r="E76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>
        <x:v>55</x:v>
      </x:c>
      <x:c r="M76" s="9" t="s"/>
      <x:c r="N76" s="9" t="s">
        <x:v>55</x:v>
      </x:c>
      <x:c r="O76" s="9" t="s"/>
      <x:c r="P76" s="9" t="s"/>
      <x:c r="Q76" s="9" t="s"/>
      <x:c r="R76" s="9" t="s">
        <x:v>55</x:v>
      </x:c>
      <x:c r="S76" s="9" t="s">
        <x:v>55</x:v>
      </x:c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79</x:v>
      </x:c>
      <x:c r="E77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7" s="8" t="n">
        <x:v>2016</x:v>
      </x:c>
      <x:c r="G77" s="9" t="s">
        <x:v>55</x:v>
      </x:c>
      <x:c r="H77" s="9" t="s">
        <x:v>55</x:v>
      </x:c>
      <x:c r="I77" s="9" t="s"/>
      <x:c r="J77" s="9" t="s"/>
      <x:c r="K77" s="9" t="s">
        <x:v>55</x:v>
      </x:c>
      <x:c r="L77" s="9" t="s">
        <x:v>55</x:v>
      </x:c>
      <x:c r="M77" s="9" t="s"/>
      <x:c r="N77" s="9" t="s">
        <x:v>55</x:v>
      </x:c>
      <x:c r="O77" s="9" t="s"/>
      <x:c r="P77" s="9" t="s">
        <x:v>55</x:v>
      </x:c>
      <x:c r="Q77" s="9" t="s"/>
      <x:c r="R77" s="9" t="s"/>
      <x:c r="S77" s="9" t="s"/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>
        <x:v>55</x:v>
      </x:c>
      <x:c r="AD77" s="9" t="s">
        <x:v>55</x:v>
      </x:c>
      <x:c r="AE77" s="9" t="s"/>
      <x:c r="AF77" s="9" t="s"/>
      <x:c r="AG77" s="9" t="s"/>
      <x:c r="AH77" s="9" t="s"/>
      <x:c r="AI77" s="9" t="s"/>
      <x:c r="AJ77" s="9" t="s"/>
      <x:c r="AK77" s="9" t="s">
        <x:v>55</x:v>
      </x:c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8" s="8" t="n">
        <x:v>2017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>
        <x:v>55</x:v>
      </x:c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/>
      <x:c r="AD78" s="9" t="s"/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>
        <x:v>55</x:v>
      </x:c>
      <x:c r="AM78" s="9" t="s"/>
      <x:c r="AN78" s="9" t="s"/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82</x:v>
      </x:c>
      <x:c r="D79" s="5" t="s">
        <x:v>79</x:v>
      </x:c>
      <x:c r="E79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79" s="8" t="n">
        <x:v>2025</x:v>
      </x:c>
      <x:c r="G79" s="9" t="s">
        <x:v>55</x:v>
      </x:c>
      <x:c r="H79" s="9" t="s">
        <x:v>55</x:v>
      </x:c>
      <x:c r="I79" s="9" t="s"/>
      <x:c r="J79" s="9" t="s">
        <x:v>55</x:v>
      </x:c>
      <x:c r="K79" s="9" t="s"/>
      <x:c r="L79" s="9" t="s"/>
      <x:c r="M79" s="9" t="s"/>
      <x:c r="N79" s="9" t="s">
        <x:v>55</x:v>
      </x:c>
      <x:c r="O79" s="9" t="s"/>
      <x:c r="P79" s="9" t="s"/>
      <x:c r="Q79" s="9" t="s">
        <x:v>55</x:v>
      </x:c>
      <x:c r="R79" s="9" t="s"/>
      <x:c r="S79" s="9" t="s"/>
      <x:c r="T79" s="9" t="s"/>
      <x:c r="U79" s="9" t="s"/>
      <x:c r="V79" s="9" t="s"/>
      <x:c r="W79" s="9" t="s"/>
      <x:c r="X79" s="9" t="s">
        <x:v>55</x:v>
      </x:c>
      <x:c r="Y79" s="9" t="s"/>
      <x:c r="Z79" s="9" t="s"/>
      <x:c r="AA79" s="9" t="s"/>
      <x:c r="AB79" s="9" t="s"/>
      <x:c r="AC79" s="9" t="s">
        <x:v>55</x:v>
      </x:c>
      <x:c r="AD79" s="9" t="s"/>
      <x:c r="AE79" s="9" t="s"/>
      <x:c r="AF79" s="9" t="s"/>
      <x:c r="AG79" s="9" t="s"/>
      <x:c r="AH79" s="9" t="s"/>
      <x:c r="AI79" s="9" t="s"/>
      <x:c r="AJ79" s="9" t="s"/>
      <x:c r="AK79" s="9" t="s"/>
      <x:c r="AL79" s="9" t="s"/>
      <x:c r="AM79" s="9" t="s">
        <x:v>55</x:v>
      </x:c>
      <x:c r="AN79" s="9" t="s"/>
      <x:c r="AO79" s="9" t="s"/>
      <x:c r="AP79" s="9" t="s">
        <x:v>55</x:v>
      </x:c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99</x:v>
      </x:c>
      <x:c r="D80" s="5" t="s">
        <x:v>116</x:v>
      </x:c>
      <x:c r="E80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0" s="8" t="n">
        <x:v>2022</x:v>
      </x:c>
      <x:c r="G80" s="9" t="s">
        <x:v>55</x:v>
      </x:c>
      <x:c r="H80" s="9" t="s">
        <x:v>55</x:v>
      </x:c>
      <x:c r="I80" s="9" t="s"/>
      <x:c r="J80" s="9" t="s"/>
      <x:c r="K80" s="9" t="s"/>
      <x:c r="L80" s="9" t="s"/>
      <x:c r="M80" s="9" t="s"/>
      <x:c r="N80" s="9" t="s">
        <x:v>55</x:v>
      </x:c>
      <x:c r="O80" s="9" t="s"/>
      <x:c r="P80" s="9" t="s"/>
      <x:c r="Q80" s="9" t="s"/>
      <x:c r="R80" s="9" t="s"/>
      <x:c r="S80" s="9" t="s"/>
      <x:c r="T80" s="9" t="s"/>
      <x:c r="U80" s="9" t="s"/>
      <x:c r="V80" s="9" t="s">
        <x:v>55</x:v>
      </x:c>
      <x:c r="W80" s="9" t="s"/>
      <x:c r="X80" s="9" t="s"/>
      <x:c r="Y80" s="9" t="s"/>
      <x:c r="Z80" s="9" t="s"/>
      <x:c r="AA80" s="9" t="s"/>
      <x:c r="AB80" s="9" t="s"/>
      <x:c r="AC80" s="9" t="s"/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/>
      <x:c r="AN80" s="9" t="s"/>
      <x:c r="AO80" s="9" t="s"/>
      <x:c r="AP80" s="9" t="s"/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82</x:v>
      </x:c>
      <x:c r="D81" s="5" t="s">
        <x:v>62</x:v>
      </x:c>
      <x:c r="E81" s="7">
        <x:f>HYPERLINK("https://klassa.skr.se/", "https://klassa.skr.se/")</x:f>
      </x:c>
      <x:c r="F81" s="8" t="n">
        <x:v>2018</x:v>
      </x:c>
      <x:c r="G81" s="9" t="s">
        <x:v>55</x:v>
      </x:c>
      <x:c r="H81" s="9" t="s">
        <x:v>55</x:v>
      </x:c>
      <x:c r="I81" s="9" t="s">
        <x:v>55</x:v>
      </x:c>
      <x:c r="J81" s="9" t="s"/>
      <x:c r="K81" s="9" t="s"/>
      <x:c r="L81" s="9" t="s">
        <x:v>55</x:v>
      </x:c>
      <x:c r="M81" s="9" t="s"/>
      <x:c r="N81" s="9" t="s"/>
      <x:c r="O81" s="9" t="s"/>
      <x:c r="P81" s="9" t="s">
        <x:v>55</x:v>
      </x:c>
      <x:c r="Q81" s="9" t="s"/>
      <x:c r="R81" s="9" t="s"/>
      <x:c r="S81" s="9" t="s"/>
      <x:c r="T81" s="9" t="s"/>
      <x:c r="U81" s="9" t="s"/>
      <x:c r="V81" s="9" t="s"/>
      <x:c r="W81" s="9" t="s"/>
      <x:c r="X81" s="9" t="s"/>
      <x:c r="Y81" s="9" t="s"/>
      <x:c r="Z81" s="9" t="s"/>
      <x:c r="AA81" s="9" t="s"/>
      <x:c r="AB81" s="9" t="s"/>
      <x:c r="AC81" s="9" t="s">
        <x:v>55</x:v>
      </x:c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>
        <x:v>55</x:v>
      </x:c>
      <x:c r="AO81" s="9" t="s">
        <x:v>55</x:v>
      </x:c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76</x:v>
      </x:c>
      <x:c r="D82" s="5" t="s">
        <x:v>66</x:v>
      </x:c>
      <x:c r="E82" s="7">
        <x:f>HYPERLINK("https://www.youtube.com/watch?v=vMjJj07qKmQ", "https://www.youtube.com/watch?v=vMjJj07qKmQ")</x:f>
      </x:c>
      <x:c r="F82" s="8" t="n">
        <x:v>2019</x:v>
      </x:c>
      <x:c r="G82" s="9" t="s">
        <x:v>55</x:v>
      </x:c>
      <x:c r="H82" s="9" t="s">
        <x:v>55</x:v>
      </x:c>
      <x:c r="I82" s="9" t="s"/>
      <x:c r="J82" s="9" t="s"/>
      <x:c r="K82" s="9" t="s"/>
      <x:c r="L82" s="9" t="s">
        <x:v>55</x:v>
      </x:c>
      <x:c r="M82" s="9" t="s"/>
      <x:c r="N82" s="9" t="s"/>
      <x:c r="O82" s="9" t="s"/>
      <x:c r="P82" s="9" t="s"/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>
        <x:v>55</x:v>
      </x:c>
      <x:c r="Z82" s="9" t="s"/>
      <x:c r="AA82" s="9" t="s"/>
      <x:c r="AB82" s="9" t="s"/>
      <x:c r="AC82" s="9" t="s"/>
      <x:c r="AD82" s="9" t="s">
        <x:v>55</x:v>
      </x:c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/>
      <x:c r="AO82" s="9" t="s"/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71</x:v>
      </x:c>
      <x:c r="D83" s="5" t="s">
        <x:v>59</x:v>
      </x:c>
      <x:c r="E83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3" s="8" t="n">
        <x:v>2021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>
        <x:v>55</x:v>
      </x:c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/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>
        <x:v>55</x:v>
      </x:c>
      <x:c r="AL83" s="9" t="s">
        <x:v>55</x:v>
      </x:c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82</x:v>
      </x:c>
      <x:c r="D84" s="5" t="s">
        <x:v>54</x:v>
      </x:c>
      <x:c r="E84" s="7">
        <x:f>HYPERLINK("https://rapporter.skr.se/leda-for-smartare-valfard.html", "https://rapporter.skr.se/leda-for-smartare-valfard.html")</x:f>
      </x:c>
      <x:c r="F84" s="8" t="n">
        <x:v>2018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/>
      <x:c r="M84" s="9" t="s"/>
      <x:c r="N84" s="9" t="s"/>
      <x:c r="O84" s="9" t="s"/>
      <x:c r="P84" s="9" t="s">
        <x:v>55</x:v>
      </x:c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>
        <x:v>55</x:v>
      </x:c>
      <x:c r="Z84" s="9" t="s">
        <x:v>55</x:v>
      </x:c>
      <x:c r="AA84" s="9" t="s"/>
      <x:c r="AB84" s="9" t="s"/>
      <x:c r="AC84" s="9" t="s"/>
      <x:c r="AD84" s="9" t="s"/>
      <x:c r="AE84" s="9" t="s"/>
      <x:c r="AF84" s="9" t="s"/>
      <x:c r="AG84" s="9" t="s"/>
      <x:c r="AH84" s="9" t="s"/>
      <x:c r="AI84" s="9" t="s"/>
      <x:c r="AJ84" s="9" t="s"/>
      <x:c r="AK84" s="9" t="s"/>
      <x:c r="AL84" s="9" t="s"/>
      <x:c r="AM84" s="9" t="s"/>
      <x:c r="AN84" s="9" t="s"/>
      <x:c r="AO84" s="9" t="s">
        <x:v>55</x:v>
      </x:c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79</x:v>
      </x:c>
      <x:c r="E85" s="7">
        <x:f>HYPERLINK("https://skr.se/download/18.440c217918ebcd0623687556/1713513687988/Lakemedelsautomater.pdf", "https://skr.se/download/18.440c217918ebcd0623687556/1713513687988/Lakemedelsautomater.pdf")</x:f>
      </x:c>
      <x:c r="F85" s="8" t="n">
        <x:v>2024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>
        <x:v>55</x:v>
      </x:c>
      <x:c r="O85" s="9" t="s"/>
      <x:c r="P85" s="9" t="s"/>
      <x:c r="Q85" s="9" t="s">
        <x:v>55</x:v>
      </x:c>
      <x:c r="R85" s="9" t="s"/>
      <x:c r="S85" s="9" t="s"/>
      <x:c r="T85" s="9" t="s"/>
      <x:c r="U85" s="9" t="s"/>
      <x:c r="V85" s="9" t="s"/>
      <x:c r="W85" s="9" t="s"/>
      <x:c r="X85" s="9" t="s"/>
      <x:c r="Y85" s="9" t="s"/>
      <x:c r="Z85" s="9" t="s"/>
      <x:c r="AA85" s="9" t="s"/>
      <x:c r="AB85" s="9" t="s"/>
      <x:c r="AC85" s="9" t="s">
        <x:v>55</x:v>
      </x:c>
      <x:c r="AD85" s="9" t="s"/>
      <x:c r="AE85" s="9" t="s"/>
      <x:c r="AF85" s="9" t="s"/>
      <x:c r="AG85" s="9" t="s"/>
      <x:c r="AH85" s="9" t="s"/>
      <x:c r="AI85" s="9" t="s"/>
      <x:c r="AJ85" s="9" t="s">
        <x:v>55</x:v>
      </x:c>
      <x:c r="AK85" s="9" t="s"/>
      <x:c r="AL85" s="9" t="s"/>
      <x:c r="AM85" s="9" t="s"/>
      <x:c r="AN85" s="9" t="s"/>
      <x:c r="AO85" s="9" t="s"/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99</x:v>
      </x:c>
      <x:c r="D86" s="5" t="s">
        <x:v>54</x:v>
      </x:c>
      <x:c r="E86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6" s="8" t="n">
        <x:v>2022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/>
      <x:c r="O86" s="9" t="s">
        <x:v>55</x:v>
      </x:c>
      <x:c r="P86" s="9" t="s"/>
      <x:c r="Q86" s="9" t="s"/>
      <x:c r="R86" s="9" t="s"/>
      <x:c r="S86" s="9" t="s"/>
      <x:c r="T86" s="9" t="s"/>
      <x:c r="U86" s="9" t="s"/>
      <x:c r="V86" s="9" t="s">
        <x:v>55</x:v>
      </x:c>
      <x:c r="W86" s="9" t="s">
        <x:v>55</x:v>
      </x:c>
      <x:c r="X86" s="9" t="s"/>
      <x:c r="Y86" s="9" t="s"/>
      <x:c r="Z86" s="9" t="s"/>
      <x:c r="AA86" s="9" t="s">
        <x:v>55</x:v>
      </x:c>
      <x:c r="AB86" s="9" t="s"/>
      <x:c r="AC86" s="9" t="s"/>
      <x:c r="AD86" s="9" t="s"/>
      <x:c r="AE86" s="9" t="s"/>
      <x:c r="AF86" s="9" t="s"/>
      <x:c r="AG86" s="9" t="s"/>
      <x:c r="AH86" s="9" t="s"/>
      <x:c r="AI86" s="9" t="s"/>
      <x:c r="AJ86" s="9" t="s"/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76</x:v>
      </x:c>
      <x:c r="D87" s="5" t="s">
        <x:v>59</x:v>
      </x:c>
      <x:c r="E87" s="7">
        <x:f>HYPERLINK("https://www.informationssakerhet.se/metodstodet/", "https://www.informationssakerhet.se/metodstodet/")</x:f>
      </x:c>
      <x:c r="F87" s="8" t="n">
        <x:v>2018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>
        <x:v>55</x:v>
      </x:c>
      <x:c r="M87" s="9" t="s"/>
      <x:c r="N87" s="9" t="s"/>
      <x:c r="O87" s="9" t="s"/>
      <x:c r="P87" s="9" t="s"/>
      <x:c r="Q87" s="9" t="s"/>
      <x:c r="R87" s="9" t="s"/>
      <x:c r="S87" s="9" t="s"/>
      <x:c r="T87" s="9" t="s"/>
      <x:c r="U87" s="9" t="s"/>
      <x:c r="V87" s="9" t="s"/>
      <x:c r="W87" s="9" t="s"/>
      <x:c r="X87" s="9" t="s"/>
      <x:c r="Y87" s="9" t="s"/>
      <x:c r="Z87" s="9" t="s"/>
      <x:c r="AA87" s="9" t="s"/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>
        <x:v>55</x:v>
      </x:c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/>
    </x:row>
    <x:row r="88" spans="1:47">
      <x:c r="A88" s="4" t="s">
        <x:v>242</x:v>
      </x:c>
      <x:c r="B88" s="5" t="s">
        <x:v>243</x:v>
      </x:c>
      <x:c r="C88" s="6" t="s">
        <x:v>53</x:v>
      </x:c>
      <x:c r="D88" s="5" t="s">
        <x:v>54</x:v>
      </x:c>
      <x:c r="E88" s="7">
        <x:f>HYPERLINK("https://www.esamverka.se/download/18.1d126bc174ad1e6c39c9cb/1576674373880/eSam - MinaData v1.0.pdf", "https://www.esamverka.se/download/18.1d126bc174ad1e6c39c9cb/1576674373880/eSam - MinaData v1.0.pdf")</x:f>
      </x:c>
      <x:c r="F88" s="8" t="n">
        <x:v>2019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/>
      <x:c r="M88" s="9" t="s">
        <x:v>55</x:v>
      </x:c>
      <x:c r="N88" s="9" t="s">
        <x:v>55</x:v>
      </x:c>
      <x:c r="O88" s="9" t="s"/>
      <x:c r="P88" s="9" t="s">
        <x:v>55</x:v>
      </x:c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>
        <x:v>55</x:v>
      </x:c>
      <x:c r="Z88" s="9" t="s"/>
      <x:c r="AA88" s="9" t="s"/>
      <x:c r="AB88" s="9" t="s"/>
      <x:c r="AC88" s="9" t="s"/>
      <x:c r="AD88" s="9" t="s"/>
      <x:c r="AE88" s="9" t="s">
        <x:v>55</x:v>
      </x:c>
      <x:c r="AF88" s="9" t="s"/>
      <x:c r="AG88" s="9" t="s"/>
      <x:c r="AH88" s="9" t="s"/>
      <x:c r="AI88" s="9" t="s"/>
      <x:c r="AJ88" s="9" t="s"/>
      <x:c r="AK88" s="9" t="s"/>
      <x:c r="AL88" s="9" t="s"/>
      <x:c r="AM88" s="9" t="s"/>
      <x:c r="AN88" s="9" t="s"/>
      <x:c r="AO88" s="9" t="s">
        <x:v>55</x:v>
      </x:c>
      <x:c r="AP88" s="9" t="s"/>
      <x:c r="AQ88" s="9" t="s"/>
      <x:c r="AR88" s="9" t="s"/>
      <x:c r="AS88" s="9" t="s">
        <x:v>55</x:v>
      </x:c>
      <x:c r="AT88" s="9" t="s">
        <x:v>55</x:v>
      </x:c>
      <x:c r="AU88" s="9" t="s">
        <x:v>55</x:v>
      </x:c>
    </x:row>
    <x:row r="89" spans="1:47">
      <x:c r="A89" s="4" t="s">
        <x:v>244</x:v>
      </x:c>
      <x:c r="B89" s="5" t="s">
        <x:v>244</x:v>
      </x:c>
      <x:c r="C89" s="6" t="s">
        <x:v>99</x:v>
      </x:c>
      <x:c r="D89" s="5" t="s">
        <x:v>62</x:v>
      </x:c>
      <x:c r="E89" s="7">
        <x:f>HYPERLINK("https://informationsstruktur.socialstyrelsen.se/nim", "https://informationsstruktur.socialstyrelsen.se/nim")</x:f>
      </x:c>
      <x:c r="F89" s="8" t="n">
        <x:v>2022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/>
      <x:c r="N89" s="9" t="s"/>
      <x:c r="O89" s="9" t="s">
        <x:v>55</x:v>
      </x:c>
      <x:c r="P89" s="9" t="s"/>
      <x:c r="Q89" s="9" t="s"/>
      <x:c r="R89" s="9" t="s"/>
      <x:c r="S89" s="9" t="s"/>
      <x:c r="T89" s="9" t="s"/>
      <x:c r="U89" s="9" t="s"/>
      <x:c r="V89" s="9" t="s">
        <x:v>55</x:v>
      </x:c>
      <x:c r="W89" s="9" t="s">
        <x:v>55</x:v>
      </x:c>
      <x:c r="X89" s="9" t="s"/>
      <x:c r="Y89" s="9" t="s"/>
      <x:c r="Z89" s="9" t="s"/>
      <x:c r="AA89" s="9" t="s">
        <x:v>55</x:v>
      </x:c>
      <x:c r="AB89" s="9" t="s"/>
      <x:c r="AC89" s="9" t="s"/>
      <x:c r="AD89" s="9" t="s"/>
      <x:c r="AE89" s="9" t="s"/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/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245</x:v>
      </x:c>
      <x:c r="B90" s="5" t="s">
        <x:v>246</x:v>
      </x:c>
      <x:c r="C90" s="6" t="s">
        <x:v>247</x:v>
      </x:c>
      <x:c r="D90" s="5" t="s">
        <x:v>59</x:v>
      </x:c>
      <x:c r="E90" s="7">
        <x:f>HYPERLINK("https://ngs.ehalsomyndigheten.se/", "https://ngs.ehalsomyndigheten.se/")</x:f>
      </x:c>
      <x:c r="F90" s="8" t="n">
        <x:v>2021</x:v>
      </x:c>
      <x:c r="G90" s="9" t="s">
        <x:v>55</x:v>
      </x:c>
      <x:c r="H90" s="9" t="s">
        <x:v>55</x:v>
      </x:c>
      <x:c r="I90" s="9" t="s">
        <x:v>55</x:v>
      </x:c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/>
      <x:c r="X90" s="9" t="s"/>
      <x:c r="Y90" s="9" t="s"/>
      <x:c r="Z90" s="9" t="s"/>
      <x:c r="AA90" s="9" t="s"/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248</x:v>
      </x:c>
      <x:c r="B91" s="5" t="s">
        <x:v>249</x:v>
      </x:c>
      <x:c r="C91" s="6" t="s">
        <x:v>115</x:v>
      </x:c>
      <x:c r="D91" s="5" t="s">
        <x:v>59</x:v>
      </x:c>
      <x:c r="E91" s="7">
        <x:f>HYPERLINK("https://pts.se/sv/nya-lek/", "https://pts.se/sv/nya-lek/")</x:f>
      </x:c>
      <x:c r="F91" s="8" t="n">
        <x:v>2023</x:v>
      </x:c>
      <x:c r="G91" s="9" t="s">
        <x:v>55</x:v>
      </x:c>
      <x:c r="H91" s="9" t="s">
        <x:v>55</x:v>
      </x:c>
      <x:c r="I91" s="9" t="s"/>
      <x:c r="J91" s="9" t="s"/>
      <x:c r="K91" s="9" t="s">
        <x:v>55</x:v>
      </x:c>
      <x:c r="L91" s="9" t="s"/>
      <x:c r="M91" s="9" t="s"/>
      <x:c r="N91" s="9" t="s">
        <x:v>55</x:v>
      </x:c>
      <x:c r="O91" s="9" t="s"/>
      <x:c r="P91" s="9" t="s"/>
      <x:c r="Q91" s="9" t="s"/>
      <x:c r="R91" s="9" t="s"/>
      <x:c r="S91" s="9" t="s"/>
      <x:c r="T91" s="9" t="s"/>
      <x:c r="U91" s="9" t="s"/>
      <x:c r="V91" s="9" t="s"/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>
        <x:v>55</x:v>
      </x:c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/>
    </x:row>
    <x:row r="92" spans="1:47">
      <x:c r="A92" s="4" t="s">
        <x:v>250</x:v>
      </x:c>
      <x:c r="B92" s="5" t="s">
        <x:v>251</x:v>
      </x:c>
      <x:c r="C92" s="6" t="s">
        <x:v>76</x:v>
      </x:c>
      <x:c r="D92" s="5" t="s">
        <x:v>54</x:v>
      </x:c>
      <x:c r="E92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2" s="8" t="n">
        <x:v>2019</x:v>
      </x:c>
      <x:c r="G92" s="9" t="s">
        <x:v>55</x:v>
      </x:c>
      <x:c r="H92" s="9" t="s">
        <x:v>55</x:v>
      </x:c>
      <x:c r="I92" s="9" t="s"/>
      <x:c r="J92" s="9" t="s"/>
      <x:c r="K92" s="9" t="s"/>
      <x:c r="L92" s="9" t="s">
        <x:v>55</x:v>
      </x:c>
      <x:c r="M92" s="9" t="s"/>
      <x:c r="N92" s="9" t="s"/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/>
      <x:c r="AK92" s="9" t="s">
        <x:v>55</x:v>
      </x:c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254</x:v>
      </x:c>
      <x:c r="D93" s="5" t="s">
        <x:v>59</x:v>
      </x:c>
      <x:c r="E93" s="7">
        <x:f>HYPERLINK("https://inera.atlassian.net/wiki/spaces/OINK/overview?homepageId=559056362", "https://inera.atlassian.net/wiki/spaces/OINK/overview?homepageId=559056362")</x:f>
      </x:c>
      <x:c r="F93" s="8" t="n">
        <x:v>2023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/>
      <x:c r="M93" s="9" t="s">
        <x:v>55</x:v>
      </x:c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>
        <x:v>55</x:v>
      </x:c>
      <x:c r="Z93" s="9" t="s"/>
      <x:c r="AA93" s="9" t="s"/>
      <x:c r="AB93" s="9" t="s"/>
      <x:c r="AC93" s="9" t="s">
        <x:v>55</x:v>
      </x:c>
      <x:c r="AD93" s="9" t="s"/>
      <x:c r="AE93" s="9" t="s"/>
      <x:c r="AF93" s="9" t="s"/>
      <x:c r="AG93" s="9" t="s"/>
      <x:c r="AH93" s="9" t="s"/>
      <x:c r="AI93" s="9" t="s"/>
      <x:c r="AJ93" s="9" t="s"/>
      <x:c r="AK93" s="9" t="s"/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255</x:v>
      </x:c>
      <x:c r="B94" s="5" t="s">
        <x:v>256</x:v>
      </x:c>
      <x:c r="C94" s="6" t="s">
        <x:v>124</x:v>
      </x:c>
      <x:c r="D94" s="5" t="s">
        <x:v>62</x:v>
      </x:c>
      <x:c r="E94" s="7">
        <x:f>HYPERLINK("https://rise.articulate.com/share/768AXs_FPBgt53YXqLE3nXyNJB_x4IZi#/", "https://rise.articulate.com/share/768AXs_FPBgt53YXqLE3nXyNJB_x4IZi#/")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>
        <x:v>55</x:v>
      </x:c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>
        <x:v>55</x:v>
      </x:c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82</x:v>
      </x:c>
      <x:c r="D95" s="5" t="s">
        <x:v>59</x:v>
      </x:c>
      <x:c r="E95" s="7">
        <x:f>HYPERLINK("https://skr.se/valfardsteknik/stodochvagledningvalfardsteknik/nyttorealisering.64291.html", "https://skr.se/valfardsteknik/stodochvagledningvalfardsteknik/nyttorealisering.64291.html")</x:f>
      </x:c>
      <x:c r="F95" s="8" t="n">
        <x:v>2024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>
        <x:v>55</x:v>
      </x:c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/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>
        <x:v>55</x:v>
      </x:c>
    </x:row>
    <x:row r="96" spans="1:47">
      <x:c r="A96" s="4" t="s">
        <x:v>259</x:v>
      </x:c>
      <x:c r="B96" s="5" t="s">
        <x:v>260</x:v>
      </x:c>
      <x:c r="C96" s="6" t="s">
        <x:v>65</x:v>
      </x:c>
      <x:c r="D96" s="5" t="s">
        <x:v>66</x:v>
      </x:c>
      <x:c r="E96" s="7">
        <x:f>HYPERLINK("https://www.mfd.se/material/videor/narstaende-om-valfardsteknik/", "https://www.mfd.se/material/videor/narstaende-om-valfardsteknik/")</x:f>
      </x:c>
      <x:c r="F96" s="8" t="n">
        <x:v>2020</x:v>
      </x:c>
      <x:c r="G96" s="9" t="s">
        <x:v>55</x:v>
      </x:c>
      <x:c r="H96" s="9" t="s">
        <x:v>55</x:v>
      </x:c>
      <x:c r="I96" s="9" t="s"/>
      <x:c r="J96" s="9" t="s">
        <x:v>55</x:v>
      </x:c>
      <x:c r="K96" s="9" t="s">
        <x:v>55</x:v>
      </x:c>
      <x:c r="L96" s="9" t="s"/>
      <x:c r="M96" s="9" t="s"/>
      <x:c r="N96" s="9" t="s"/>
      <x:c r="O96" s="9" t="s"/>
      <x:c r="P96" s="9" t="s"/>
      <x:c r="Q96" s="9" t="s">
        <x:v>55</x:v>
      </x:c>
      <x:c r="R96" s="9" t="s"/>
      <x:c r="S96" s="9" t="s"/>
      <x:c r="T96" s="9" t="s"/>
      <x:c r="U96" s="9" t="s">
        <x:v>55</x:v>
      </x:c>
      <x:c r="V96" s="9" t="s"/>
      <x:c r="W96" s="9" t="s"/>
      <x:c r="X96" s="9" t="s">
        <x:v>55</x:v>
      </x:c>
      <x:c r="Y96" s="9" t="s"/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/>
      <x:c r="AJ96" s="9" t="s"/>
      <x:c r="AK96" s="9" t="s"/>
      <x:c r="AL96" s="9" t="s"/>
      <x:c r="AM96" s="9" t="s">
        <x:v>55</x:v>
      </x:c>
      <x:c r="AN96" s="9" t="s"/>
      <x:c r="AO96" s="9" t="s"/>
      <x:c r="AP96" s="9" t="s">
        <x:v>55</x:v>
      </x:c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HYPERLINK("https://www.mfd.se/material/videor/nodvandigt-for-en-del---bra-for-alla/", "https://www.mfd.se/material/videor/nodvandigt-for-en-del---bra-for-alla/")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/>
      <x:c r="L97" s="9" t="s"/>
      <x:c r="M97" s="9" t="s"/>
      <x:c r="N97" s="9" t="s"/>
      <x:c r="O97" s="9" t="s"/>
      <x:c r="P97" s="9" t="s"/>
      <x:c r="Q97" s="9" t="s"/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58</x:v>
      </x:c>
      <x:c r="D98" s="5" t="s">
        <x:v>59</x:v>
      </x:c>
      <x:c r="E98" s="7">
        <x:f>HYPERLINK("https://www.dataportal.se/offentlig-ai#ref=?q=offentlig+AI&amp;p=1", "https://www.dataportal.se/offentlig-ai#ref=?q=offentlig+AI&amp;p=1")</x:f>
      </x:c>
      <x:c r="F98" s="8" t="n">
        <x:v>2024</x:v>
      </x:c>
      <x:c r="G98" s="9" t="s">
        <x:v>55</x:v>
      </x:c>
      <x:c r="H98" s="9" t="s">
        <x:v>55</x:v>
      </x:c>
      <x:c r="I98" s="9" t="s"/>
      <x:c r="J98" s="9" t="s"/>
      <x:c r="K98" s="9" t="s">
        <x:v>55</x:v>
      </x:c>
      <x:c r="L98" s="9" t="s"/>
      <x:c r="M98" s="9" t="s"/>
      <x:c r="N98" s="9" t="s"/>
      <x:c r="O98" s="9" t="s"/>
      <x:c r="P98" s="9" t="s">
        <x:v>55</x:v>
      </x:c>
      <x:c r="Q98" s="9" t="s"/>
      <x:c r="R98" s="9" t="s">
        <x:v>55</x:v>
      </x:c>
      <x:c r="S98" s="9" t="s">
        <x:v>55</x:v>
      </x:c>
      <x:c r="T98" s="9" t="s"/>
      <x:c r="U98" s="9" t="s"/>
      <x:c r="V98" s="9" t="s"/>
      <x:c r="W98" s="9" t="s"/>
      <x:c r="X98" s="9" t="s"/>
      <x:c r="Y98" s="9" t="s"/>
      <x:c r="Z98" s="9" t="s">
        <x:v>55</x:v>
      </x:c>
      <x:c r="AA98" s="9" t="s"/>
      <x:c r="AB98" s="9" t="s">
        <x:v>55</x:v>
      </x:c>
      <x:c r="AC98" s="9" t="s"/>
      <x:c r="AD98" s="9" t="s"/>
      <x:c r="AE98" s="9" t="s">
        <x:v>55</x:v>
      </x:c>
      <x:c r="AF98" s="9" t="s"/>
      <x:c r="AG98" s="9" t="s"/>
      <x:c r="AH98" s="9" t="s"/>
      <x:c r="AI98" s="9" t="s"/>
      <x:c r="AJ98" s="9" t="s"/>
      <x:c r="AK98" s="9" t="s"/>
      <x:c r="AL98" s="9" t="s"/>
      <x:c r="AM98" s="9" t="s"/>
      <x:c r="AN98" s="9" t="s"/>
      <x:c r="AO98" s="9" t="s">
        <x:v>55</x:v>
      </x:c>
      <x:c r="AP98" s="9" t="s"/>
      <x:c r="AQ98" s="9" t="s"/>
      <x:c r="AR98" s="9" t="s"/>
      <x:c r="AS98" s="9" t="s">
        <x:v>55</x:v>
      </x:c>
      <x:c r="AT98" s="9" t="s">
        <x:v>55</x:v>
      </x:c>
      <x:c r="AU98" s="9" t="s"/>
    </x:row>
    <x:row r="99" spans="1:47">
      <x:c r="A99" s="4" t="s">
        <x:v>265</x:v>
      </x:c>
      <x:c r="B99" s="5" t="s">
        <x:v>266</x:v>
      </x:c>
      <x:c r="C99" s="6" t="s">
        <x:v>65</x:v>
      </x:c>
      <x:c r="D99" s="5" t="s">
        <x:v>66</x:v>
      </x:c>
      <x:c r="E99" s="7">
        <x:f>HYPERLINK("https://www.mfd.se/material/videor/personal-om-valfardsteknik/", "https://www.mfd.se/material/videor/personal-om-valfardsteknik/")</x:f>
      </x:c>
      <x:c r="F99" s="8" t="n">
        <x:v>2020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>
        <x:v>55</x:v>
      </x:c>
      <x:c r="R99" s="9" t="s"/>
      <x:c r="S99" s="9" t="s"/>
      <x:c r="T99" s="9" t="s"/>
      <x:c r="U99" s="9" t="s">
        <x:v>55</x:v>
      </x:c>
      <x:c r="V99" s="9" t="s"/>
      <x:c r="W99" s="9" t="s"/>
      <x:c r="X99" s="9" t="s">
        <x:v>55</x:v>
      </x:c>
      <x:c r="Y99" s="9" t="s">
        <x:v>55</x:v>
      </x:c>
      <x:c r="Z99" s="9" t="s"/>
      <x:c r="AA99" s="9" t="s"/>
      <x:c r="AB99" s="9" t="s"/>
      <x:c r="AC99" s="9" t="s"/>
      <x:c r="AD99" s="9" t="s"/>
      <x:c r="AE99" s="9" t="s"/>
      <x:c r="AF99" s="9" t="s">
        <x:v>55</x:v>
      </x:c>
      <x:c r="AG99" s="9" t="s">
        <x:v>55</x:v>
      </x:c>
      <x:c r="AH99" s="9" t="s"/>
      <x:c r="AI99" s="9" t="s"/>
      <x:c r="AJ99" s="9" t="s"/>
      <x:c r="AK99" s="9" t="s"/>
      <x:c r="AL99" s="9" t="s"/>
      <x:c r="AM99" s="9" t="s">
        <x:v>55</x:v>
      </x:c>
      <x:c r="AN99" s="9" t="s"/>
      <x:c r="AO99" s="9" t="s"/>
      <x:c r="AP99" s="9" t="s">
        <x:v>55</x:v>
      </x:c>
      <x:c r="AQ99" s="9" t="s"/>
      <x:c r="AR99" s="9" t="s"/>
      <x:c r="AS99" s="9" t="s">
        <x:v>55</x:v>
      </x:c>
      <x:c r="AT99" s="9" t="s">
        <x:v>55</x:v>
      </x:c>
      <x:c r="AU99" s="9" t="s">
        <x:v>55</x:v>
      </x:c>
    </x:row>
    <x:row r="100" spans="1:47">
      <x:c r="A100" s="4" t="s">
        <x:v>267</x:v>
      </x:c>
      <x:c r="B100" s="5" t="s">
        <x:v>268</x:v>
      </x:c>
      <x:c r="C100" s="6" t="s">
        <x:v>82</x:v>
      </x:c>
      <x:c r="D100" s="5" t="s">
        <x:v>59</x:v>
      </x:c>
      <x:c r="E100" s="7">
        <x:f>HYPERLINK("https://skr.se/valfardsteknik/stodochvagledningvalfardsteknik/planerainforaochforvalta.64283.html", "https://skr.se/valfardsteknik/stodochvagledningvalfardsteknik/planerainforaochforvalta.64283.html")</x:f>
      </x:c>
      <x:c r="F100" s="8" t="n">
        <x:v>2022</x:v>
      </x:c>
      <x:c r="G100" s="9" t="s">
        <x:v>55</x:v>
      </x:c>
      <x:c r="H100" s="9" t="s">
        <x:v>55</x:v>
      </x:c>
      <x:c r="I100" s="9" t="s"/>
      <x:c r="J100" s="9" t="s"/>
      <x:c r="K100" s="9" t="s"/>
      <x:c r="L100" s="9" t="s">
        <x:v>55</x:v>
      </x:c>
      <x:c r="M100" s="9" t="s">
        <x:v>55</x:v>
      </x:c>
      <x:c r="N100" s="9" t="s">
        <x:v>55</x:v>
      </x:c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/>
      <x:c r="V100" s="9" t="s"/>
      <x:c r="W100" s="9" t="s"/>
      <x:c r="X100" s="9" t="s"/>
      <x:c r="Y100" s="9" t="s"/>
      <x:c r="Z100" s="9" t="s"/>
      <x:c r="AA100" s="9" t="s"/>
      <x:c r="AB100" s="9" t="s"/>
      <x:c r="AC100" s="9" t="s">
        <x:v>55</x:v>
      </x:c>
      <x:c r="AD100" s="9" t="s"/>
      <x:c r="AE100" s="9" t="s"/>
      <x:c r="AF100" s="9" t="s"/>
      <x:c r="AG100" s="9" t="s">
        <x:v>55</x:v>
      </x:c>
      <x:c r="AH100" s="9" t="s"/>
      <x:c r="AI100" s="9" t="s">
        <x:v>55</x:v>
      </x:c>
      <x:c r="AJ100" s="9" t="s"/>
      <x:c r="AK100" s="9" t="s"/>
      <x:c r="AL100" s="9" t="s"/>
      <x:c r="AM100" s="9" t="s"/>
      <x:c r="AN100" s="9" t="s">
        <x:v>55</x:v>
      </x:c>
      <x:c r="AO100" s="9" t="s"/>
      <x:c r="AP100" s="9" t="s"/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53</x:v>
      </x:c>
      <x:c r="D101" s="5" t="s">
        <x:v>79</x:v>
      </x:c>
      <x:c r="E101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/>
      <x:c r="N101" s="9" t="s">
        <x:v>55</x:v>
      </x:c>
      <x:c r="O101" s="9" t="s"/>
      <x:c r="P101" s="9" t="s"/>
      <x:c r="Q101" s="9" t="s"/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/>
      <x:c r="AD101" s="9" t="s">
        <x:v>55</x:v>
      </x:c>
      <x:c r="AE101" s="9" t="s"/>
      <x:c r="AF101" s="9" t="s"/>
      <x:c r="AG101" s="9" t="s"/>
      <x:c r="AH101" s="9" t="s"/>
      <x:c r="AI101" s="9" t="s"/>
      <x:c r="AJ101" s="9" t="s"/>
      <x:c r="AK101" s="9" t="s">
        <x:v>55</x:v>
      </x:c>
      <x:c r="AL101" s="9" t="s">
        <x:v>55</x:v>
      </x:c>
      <x:c r="AM101" s="9" t="s"/>
      <x:c r="AN101" s="9" t="s"/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58</x:v>
      </x:c>
      <x:c r="D102" s="5" t="s">
        <x:v>59</x:v>
      </x:c>
      <x:c r="E102" s="7">
        <x:f>HYPERLINK("https://www.digg.se/kunskap-och-stod/svenskt-ramverk-for-digital-samverkan", "https://www.digg.se/kunskap-och-stod/svenskt-ramverk-for-digital-samverkan")</x:f>
      </x:c>
      <x:c r="F102" s="8" t="n">
        <x:v>2022</x:v>
      </x:c>
      <x:c r="G102" s="9" t="s">
        <x:v>55</x:v>
      </x:c>
      <x:c r="H102" s="9" t="s">
        <x:v>55</x:v>
      </x:c>
      <x:c r="I102" s="9" t="s">
        <x:v>55</x:v>
      </x:c>
      <x:c r="J102" s="9" t="s"/>
      <x:c r="K102" s="9" t="s"/>
      <x:c r="L102" s="9" t="s"/>
      <x:c r="M102" s="9" t="s"/>
      <x:c r="N102" s="9" t="s"/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>
        <x:v>55</x:v>
      </x:c>
      <x:c r="X102" s="9" t="s"/>
      <x:c r="Y102" s="9" t="s">
        <x:v>55</x:v>
      </x:c>
      <x:c r="Z102" s="9" t="s"/>
      <x:c r="AA102" s="9" t="s"/>
      <x:c r="AB102" s="9" t="s"/>
      <x:c r="AC102" s="9" t="s"/>
      <x:c r="AD102" s="9" t="s"/>
      <x:c r="AE102" s="9" t="s"/>
      <x:c r="AF102" s="9" t="s"/>
      <x:c r="AG102" s="9" t="s"/>
      <x:c r="AH102" s="9" t="s"/>
      <x:c r="AI102" s="9" t="s">
        <x:v>55</x:v>
      </x:c>
      <x:c r="AJ102" s="9" t="s"/>
      <x:c r="AK102" s="9" t="s"/>
      <x:c r="AL102" s="9" t="s"/>
      <x:c r="AM102" s="9" t="s"/>
      <x:c r="AN102" s="9" t="s"/>
      <x:c r="AO102" s="9" t="s"/>
      <x:c r="AP102" s="9" t="s"/>
      <x:c r="AQ102" s="9" t="s"/>
      <x:c r="AR102" s="9" t="s">
        <x:v>55</x:v>
      </x:c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62</x:v>
      </x:c>
      <x:c r="E103" s="7">
        <x:f>HYPERLINK("https://www.digg.se/kunskap-och-stod/regler-och-rekommendationer", "https://www.digg.se/kunskap-och-stod/regler-och-rekommendationer")</x:f>
      </x:c>
      <x:c r="F103" s="8" t="n">
        <x:v>2024</x:v>
      </x:c>
      <x:c r="G103" s="9" t="s">
        <x:v>55</x:v>
      </x:c>
      <x:c r="H103" s="9" t="s">
        <x:v>55</x:v>
      </x:c>
      <x:c r="I103" s="9" t="s"/>
      <x:c r="J103" s="9" t="s"/>
      <x:c r="K103" s="9" t="s"/>
      <x:c r="L103" s="9" t="s"/>
      <x:c r="M103" s="9" t="s"/>
      <x:c r="N103" s="9" t="s">
        <x:v>55</x:v>
      </x:c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/>
      <x:c r="X103" s="9" t="s"/>
      <x:c r="Y103" s="9" t="s"/>
      <x:c r="Z103" s="9" t="s">
        <x:v>55</x:v>
      </x:c>
      <x:c r="AA103" s="9" t="s"/>
      <x:c r="AB103" s="9" t="s"/>
      <x:c r="AC103" s="9" t="s">
        <x:v>55</x:v>
      </x:c>
      <x:c r="AD103" s="9" t="s"/>
      <x:c r="AE103" s="9" t="s"/>
      <x:c r="AF103" s="9" t="s"/>
      <x:c r="AG103" s="9" t="s"/>
      <x:c r="AH103" s="9" t="s"/>
      <x:c r="AI103" s="9" t="s"/>
      <x:c r="AJ103" s="9" t="s">
        <x:v>55</x:v>
      </x:c>
      <x:c r="AK103" s="9" t="s"/>
      <x:c r="AL103" s="9" t="s"/>
      <x:c r="AM103" s="9" t="s"/>
      <x:c r="AN103" s="9" t="s"/>
      <x:c r="AO103" s="9" t="s"/>
      <x:c r="AP103" s="9" t="s"/>
      <x:c r="AQ103" s="9" t="s"/>
      <x:c r="AR103" s="9" t="s"/>
      <x:c r="AS103" s="9" t="s">
        <x:v>55</x:v>
      </x:c>
      <x:c r="AT103" s="9" t="s">
        <x:v>55</x:v>
      </x:c>
      <x:c r="AU103" s="9" t="s"/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79</x:v>
      </x:c>
      <x:c r="E104" s="7">
        <x:f>HYPERLINK("https://www.digg.se/ai-for-offentlig-forvaltning/riktlinjer-for-generativ-ai", "https://www.digg.se/ai-for-offentlig-forvaltning/riktlinjer-for-generativ-ai")</x:f>
      </x:c>
      <x:c r="F104" s="8" t="n">
        <x:v>2025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>
        <x:v>55</x:v>
      </x:c>
      <x:c r="M104" s="9" t="s"/>
      <x:c r="N104" s="9" t="s">
        <x:v>55</x:v>
      </x:c>
      <x:c r="O104" s="9" t="s"/>
      <x:c r="P104" s="9" t="s"/>
      <x:c r="Q104" s="9" t="s"/>
      <x:c r="R104" s="9" t="s"/>
      <x:c r="S104" s="9" t="s">
        <x:v>55</x:v>
      </x:c>
      <x:c r="T104" s="9" t="s"/>
      <x:c r="U104" s="9" t="s"/>
      <x:c r="V104" s="9" t="s"/>
      <x:c r="W104" s="9" t="s"/>
      <x:c r="X104" s="9" t="s"/>
      <x:c r="Y104" s="9" t="s"/>
      <x:c r="Z104" s="9" t="s"/>
      <x:c r="AA104" s="9" t="s"/>
      <x:c r="AB104" s="9" t="s">
        <x:v>55</x:v>
      </x:c>
      <x:c r="AC104" s="9" t="s">
        <x:v>55</x:v>
      </x:c>
      <x:c r="AD104" s="9" t="s">
        <x:v>55</x:v>
      </x:c>
      <x:c r="AE104" s="9" t="s"/>
      <x:c r="AF104" s="9" t="s"/>
      <x:c r="AG104" s="9" t="s"/>
      <x:c r="AH104" s="9" t="s"/>
      <x:c r="AI104" s="9" t="s"/>
      <x:c r="AJ104" s="9" t="s">
        <x:v>55</x:v>
      </x:c>
      <x:c r="AK104" s="9" t="s">
        <x:v>55</x:v>
      </x:c>
      <x:c r="AL104" s="9" t="s"/>
      <x:c r="AM104" s="9" t="s"/>
      <x:c r="AN104" s="9" t="s"/>
      <x:c r="AO104" s="9" t="s">
        <x:v>55</x:v>
      </x:c>
      <x:c r="AP104" s="9" t="s"/>
      <x:c r="AQ104" s="9" t="s"/>
      <x:c r="AR104" s="9" t="s"/>
      <x:c r="AS104" s="9" t="s">
        <x:v>55</x:v>
      </x:c>
      <x:c r="AT104" s="9" t="s">
        <x:v>55</x:v>
      </x:c>
      <x:c r="AU104" s="9" t="s">
        <x:v>55</x:v>
      </x:c>
    </x:row>
    <x:row r="105" spans="1:47">
      <x:c r="A105" s="4" t="s">
        <x:v>277</x:v>
      </x:c>
      <x:c r="B105" s="5" t="s">
        <x:v>278</x:v>
      </x:c>
      <x:c r="C105" s="6" t="s">
        <x:v>76</x:v>
      </x:c>
      <x:c r="D105" s="5" t="s">
        <x:v>62</x:v>
      </x:c>
      <x:c r="E105" s="7">
        <x:f>HYPERLINK("https://www.informationssakerhet.se/metodstodet/analysera/#riskanalys-anchor", "https://www.informationssakerhet.se/metodstodet/analysera/#riskanalys-anchor")</x:f>
      </x:c>
      <x:c r="F105" s="8" t="n">
        <x:v>2019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/>
      <x:c r="O105" s="9" t="s"/>
      <x:c r="P105" s="9" t="s"/>
      <x:c r="Q105" s="9" t="s"/>
      <x:c r="R105" s="9" t="s"/>
      <x:c r="S105" s="9" t="s"/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/>
      <x:c r="AC105" s="9" t="s"/>
      <x:c r="AD105" s="9" t="s"/>
      <x:c r="AE105" s="9" t="s"/>
      <x:c r="AF105" s="9" t="s"/>
      <x:c r="AG105" s="9" t="s"/>
      <x:c r="AH105" s="9" t="s"/>
      <x:c r="AI105" s="9" t="s"/>
      <x:c r="AJ105" s="9" t="s"/>
      <x:c r="AK105" s="9" t="s">
        <x:v>55</x:v>
      </x:c>
      <x:c r="AL105" s="9" t="s"/>
      <x:c r="AM105" s="9" t="s"/>
      <x:c r="AN105" s="9" t="s"/>
      <x:c r="AO105" s="9" t="s"/>
      <x:c r="AP105" s="9" t="s"/>
      <x:c r="AQ105" s="9" t="s"/>
      <x:c r="AR105" s="9" t="s"/>
      <x:c r="AS105" s="9" t="s">
        <x:v>55</x:v>
      </x:c>
      <x:c r="AT105" s="9" t="s">
        <x:v>55</x:v>
      </x:c>
      <x:c r="AU105" s="9" t="s"/>
    </x:row>
    <x:row r="106" spans="1:47">
      <x:c r="A106" s="4" t="s">
        <x:v>279</x:v>
      </x:c>
      <x:c r="B106" s="5" t="s">
        <x:v>280</x:v>
      </x:c>
      <x:c r="C106" s="6" t="s">
        <x:v>82</x:v>
      </x:c>
      <x:c r="D106" s="5" t="s">
        <x:v>54</x:v>
      </x:c>
      <x:c r="E106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6" s="8" t="n">
        <x:v>2021</x:v>
      </x:c>
      <x:c r="G106" s="9" t="s"/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>
        <x:v>55</x:v>
      </x:c>
      <x:c r="O106" s="9" t="s"/>
      <x:c r="P106" s="9" t="s">
        <x:v>55</x:v>
      </x:c>
      <x:c r="Q106" s="9" t="s"/>
      <x:c r="R106" s="9" t="s"/>
      <x:c r="S106" s="9" t="s">
        <x:v>55</x:v>
      </x:c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/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>
        <x:v>55</x:v>
      </x:c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7" s="8" t="n">
        <x:v>2020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/>
      <x:c r="Q107" s="9" t="s">
        <x:v>55</x:v>
      </x:c>
      <x:c r="R107" s="9" t="s">
        <x:v>55</x:v>
      </x:c>
      <x:c r="S107" s="9" t="s"/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>
        <x:v>55</x:v>
      </x:c>
      <x:c r="AE107" s="9" t="s"/>
      <x:c r="AF107" s="9" t="s"/>
      <x:c r="AG107" s="9" t="s"/>
      <x:c r="AH107" s="9" t="s"/>
      <x:c r="AI107" s="9" t="s"/>
      <x:c r="AJ107" s="9" t="s"/>
      <x:c r="AK107" s="9" t="s"/>
      <x:c r="AL107" s="9" t="s">
        <x:v>55</x:v>
      </x:c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79</x:v>
      </x:c>
      <x:c r="E108" s="7">
        <x:f>HYPERLINK("https://skr.se/download/18.2e0c360d187db65af10bf32/1683114805206/Samnyttande-av-valfardsteknik.pdf", "https://skr.se/download/18.2e0c360d187db65af10bf32/1683114805206/Samnyttande-av-valfardsteknik.pdf")</x:f>
      </x:c>
      <x:c r="F108" s="8" t="n">
        <x:v>2023</x:v>
      </x:c>
      <x:c r="G108" s="9" t="s">
        <x:v>55</x:v>
      </x:c>
      <x:c r="H108" s="9" t="s">
        <x:v>55</x:v>
      </x:c>
      <x:c r="I108" s="9" t="s"/>
      <x:c r="J108" s="9" t="s"/>
      <x:c r="K108" s="9" t="s"/>
      <x:c r="L108" s="9" t="s"/>
      <x:c r="M108" s="9" t="s"/>
      <x:c r="N108" s="9" t="s">
        <x:v>55</x:v>
      </x:c>
      <x:c r="O108" s="9" t="s"/>
      <x:c r="P108" s="9" t="s"/>
      <x:c r="Q108" s="9" t="s">
        <x:v>55</x:v>
      </x:c>
      <x:c r="R108" s="9" t="s"/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>
        <x:v>55</x:v>
      </x:c>
      <x:c r="AD108" s="9" t="s"/>
      <x:c r="AE108" s="9" t="s"/>
      <x:c r="AF108" s="9" t="s"/>
      <x:c r="AG108" s="9" t="s"/>
      <x:c r="AH108" s="9" t="s"/>
      <x:c r="AI108" s="9" t="s"/>
      <x:c r="AJ108" s="9" t="s">
        <x:v>55</x:v>
      </x:c>
      <x:c r="AK108" s="9" t="s"/>
      <x:c r="AL108" s="9" t="s"/>
      <x:c r="AM108" s="9" t="s"/>
      <x:c r="AN108" s="9" t="s">
        <x:v>55</x:v>
      </x:c>
      <x:c r="AO108" s="9" t="s">
        <x:v>55</x:v>
      </x:c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53</x:v>
      </x:c>
      <x:c r="D109" s="5" t="s">
        <x:v>54</x:v>
      </x:c>
      <x:c r="E109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09" s="8" t="n">
        <x:v>2022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>
        <x:v>55</x:v>
      </x:c>
      <x:c r="N109" s="9" t="s">
        <x:v>55</x:v>
      </x:c>
      <x:c r="O109" s="9" t="s"/>
      <x:c r="P109" s="9" t="s">
        <x:v>55</x:v>
      </x:c>
      <x:c r="Q109" s="9" t="s"/>
      <x:c r="R109" s="9" t="s">
        <x:v>55</x:v>
      </x:c>
      <x:c r="S109" s="9" t="s">
        <x:v>55</x:v>
      </x:c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/>
      <x:c r="AD109" s="9" t="s"/>
      <x:c r="AE109" s="9" t="s"/>
      <x:c r="AF109" s="9" t="s"/>
      <x:c r="AG109" s="9" t="s"/>
      <x:c r="AH109" s="9" t="s"/>
      <x:c r="AI109" s="9" t="s">
        <x:v>55</x:v>
      </x:c>
      <x:c r="AJ109" s="9" t="s"/>
      <x:c r="AK109" s="9" t="s">
        <x:v>55</x:v>
      </x:c>
      <x:c r="AL109" s="9" t="s"/>
      <x:c r="AM109" s="9" t="s"/>
      <x:c r="AN109" s="9" t="s"/>
      <x:c r="AO109" s="9" t="s">
        <x:v>55</x:v>
      </x:c>
      <x:c r="AP109" s="9" t="s"/>
      <x:c r="AQ109" s="9" t="s">
        <x:v>55</x:v>
      </x:c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58</x:v>
      </x:c>
      <x:c r="D110" s="5" t="s">
        <x:v>79</x:v>
      </x:c>
      <x:c r="E110" s="7">
        <x:f>HYPERLINK("https://www.digg.se/kunskap-och-stod/skapa-automationsvanliga-regelverk", "https://www.digg.se/kunskap-och-stod/skapa-automationsvanliga-regelverk")</x:f>
      </x:c>
      <x:c r="F110" s="8" t="n">
        <x:v>2023</x:v>
      </x:c>
      <x:c r="G110" s="9" t="s">
        <x:v>55</x:v>
      </x:c>
      <x:c r="H110" s="9" t="s">
        <x:v>55</x:v>
      </x:c>
      <x:c r="I110" s="9" t="s">
        <x:v>55</x:v>
      </x:c>
      <x:c r="J110" s="9" t="s"/>
      <x:c r="K110" s="9" t="s">
        <x:v>55</x:v>
      </x:c>
      <x:c r="L110" s="9" t="s"/>
      <x:c r="M110" s="9" t="s"/>
      <x:c r="N110" s="9" t="s">
        <x:v>55</x:v>
      </x:c>
      <x:c r="O110" s="9" t="s"/>
      <x:c r="P110" s="9" t="s"/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/>
      <x:c r="AJ110" s="9" t="s"/>
      <x:c r="AK110" s="9" t="s"/>
      <x:c r="AL110" s="9" t="s"/>
      <x:c r="AM110" s="9" t="s"/>
      <x:c r="AN110" s="9" t="s"/>
      <x:c r="AO110" s="9" t="s"/>
      <x:c r="AP110" s="9" t="s"/>
      <x:c r="AQ110" s="9" t="s"/>
      <x:c r="AR110" s="9" t="s"/>
      <x:c r="AS110" s="9" t="s">
        <x:v>55</x:v>
      </x:c>
      <x:c r="AT110" s="9" t="s">
        <x:v>55</x:v>
      </x:c>
      <x:c r="AU110" s="9" t="s"/>
    </x:row>
    <x:row r="111" spans="1:47">
      <x:c r="A111" s="4" t="s">
        <x:v>289</x:v>
      </x:c>
      <x:c r="B111" s="5" t="s">
        <x:v>290</x:v>
      </x:c>
      <x:c r="C111" s="6" t="s">
        <x:v>152</x:v>
      </x:c>
      <x:c r="D111" s="5" t="s">
        <x:v>62</x:v>
      </x:c>
      <x:c r="E111" s="7">
        <x:f>HYPERLINK("https://strategikollen.upphandlingsmyndigheten.se/start/", "https://strategikollen.upphandlingsmyndigheten.se/start/")</x:f>
      </x:c>
      <x:c r="F111" s="8" t="n">
        <x:v>2020</x:v>
      </x:c>
      <x:c r="G111" s="9" t="s">
        <x:v>55</x:v>
      </x:c>
      <x:c r="H111" s="9" t="s">
        <x:v>55</x:v>
      </x:c>
      <x:c r="I111" s="9" t="s"/>
      <x:c r="J111" s="9" t="s"/>
      <x:c r="K111" s="9" t="s"/>
      <x:c r="L111" s="9" t="s"/>
      <x:c r="M111" s="9" t="s"/>
      <x:c r="N111" s="9" t="s">
        <x:v>55</x:v>
      </x:c>
      <x:c r="O111" s="9" t="s"/>
      <x:c r="P111" s="9" t="s"/>
      <x:c r="Q111" s="9" t="s"/>
      <x:c r="R111" s="9" t="s"/>
      <x:c r="S111" s="9" t="s"/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>
        <x:v>55</x:v>
      </x:c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>
        <x:v>55</x:v>
      </x:c>
    </x:row>
    <x:row r="112" spans="1:47">
      <x:c r="A112" s="4" t="s">
        <x:v>291</x:v>
      </x:c>
      <x:c r="B112" s="5" t="s">
        <x:v>292</x:v>
      </x:c>
      <x:c r="C112" s="6" t="s">
        <x:v>58</x:v>
      </x:c>
      <x:c r="D112" s="5" t="s">
        <x:v>59</x:v>
      </x:c>
      <x:c r="E112" s="7">
        <x:f>HYPERLINK("https://www.digg.se/kunskap-och-stod/oppna-och-delade-data/offentliga-aktorer", "https://www.digg.se/kunskap-och-stod/oppna-och-delade-data/offentliga-aktorer")</x:f>
      </x:c>
      <x:c r="F112" s="8" t="n">
        <x:v>2022</x:v>
      </x:c>
      <x:c r="G112" s="9" t="s">
        <x:v>55</x:v>
      </x:c>
      <x:c r="H112" s="9" t="s">
        <x:v>55</x:v>
      </x:c>
      <x:c r="I112" s="9" t="s">
        <x:v>55</x:v>
      </x:c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>
        <x:v>55</x:v>
      </x:c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>
        <x:v>55</x:v>
      </x:c>
      <x:c r="AK112" s="9" t="s"/>
      <x:c r="AL112" s="9" t="s"/>
      <x:c r="AM112" s="9" t="s"/>
      <x:c r="AN112" s="9" t="s"/>
      <x:c r="AO112" s="9" t="s"/>
      <x:c r="AP112" s="9" t="s"/>
      <x:c r="AQ112" s="9" t="s"/>
      <x:c r="AR112" s="9" t="s">
        <x:v>55</x:v>
      </x:c>
      <x:c r="AS112" s="9" t="s">
        <x:v>55</x:v>
      </x:c>
      <x:c r="AT112" s="9" t="s">
        <x:v>55</x:v>
      </x:c>
      <x:c r="AU112" s="9" t="s"/>
    </x:row>
    <x:row r="113" spans="1:47">
      <x:c r="A113" s="4" t="s">
        <x:v>293</x:v>
      </x:c>
      <x:c r="B113" s="5" t="s">
        <x:v>294</x:v>
      </x:c>
      <x:c r="C113" s="6" t="s">
        <x:v>99</x:v>
      </x:c>
      <x:c r="D113" s="5" t="s">
        <x:v>116</x:v>
      </x:c>
      <x:c r="E113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3" s="8" t="n">
        <x:v>2022</x:v>
      </x:c>
      <x:c r="G113" s="9" t="s">
        <x:v>55</x:v>
      </x:c>
      <x:c r="H113" s="9" t="s">
        <x:v>55</x:v>
      </x:c>
      <x:c r="I113" s="9" t="s"/>
      <x:c r="J113" s="9" t="s"/>
      <x:c r="K113" s="9" t="s"/>
      <x:c r="L113" s="9" t="s"/>
      <x:c r="M113" s="9" t="s"/>
      <x:c r="N113" s="9" t="s"/>
      <x:c r="O113" s="9" t="s">
        <x:v>55</x:v>
      </x:c>
      <x:c r="P113" s="9" t="s">
        <x:v>55</x:v>
      </x:c>
      <x:c r="Q113" s="9" t="s"/>
      <x:c r="R113" s="9" t="s"/>
      <x:c r="S113" s="9" t="s"/>
      <x:c r="T113" s="9" t="s"/>
      <x:c r="U113" s="9" t="s"/>
      <x:c r="V113" s="9" t="s">
        <x:v>55</x:v>
      </x:c>
      <x:c r="W113" s="9" t="s">
        <x:v>55</x:v>
      </x:c>
      <x:c r="X113" s="9" t="s"/>
      <x:c r="Y113" s="9" t="s"/>
      <x:c r="Z113" s="9" t="s"/>
      <x:c r="AA113" s="9" t="s"/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/>
      <x:c r="AK113" s="9" t="s"/>
      <x:c r="AL113" s="9" t="s"/>
      <x:c r="AM113" s="9" t="s"/>
      <x:c r="AN113" s="9" t="s"/>
      <x:c r="AO113" s="9" t="s"/>
      <x:c r="AP113" s="9" t="s"/>
      <x:c r="AQ113" s="9" t="s"/>
      <x:c r="AR113" s="9" t="s"/>
      <x:c r="AS113" s="9" t="s">
        <x:v>55</x:v>
      </x:c>
      <x:c r="AT113" s="9" t="s">
        <x:v>55</x:v>
      </x:c>
      <x:c r="AU113" s="9" t="s">
        <x:v>55</x:v>
      </x:c>
    </x:row>
    <x:row r="114" spans="1:47">
      <x:c r="A114" s="4" t="s">
        <x:v>295</x:v>
      </x:c>
      <x:c r="B114" s="5" t="s">
        <x:v>296</x:v>
      </x:c>
      <x:c r="C114" s="6" t="s">
        <x:v>82</x:v>
      </x:c>
      <x:c r="D114" s="5" t="s">
        <x:v>59</x:v>
      </x:c>
      <x:c r="E114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/>
      <x:c r="P114" s="9" t="s">
        <x:v>55</x:v>
      </x:c>
      <x:c r="Q114" s="9" t="s">
        <x:v>55</x:v>
      </x:c>
      <x:c r="R114" s="9" t="s"/>
      <x:c r="S114" s="9" t="s"/>
      <x:c r="T114" s="9" t="s"/>
      <x:c r="U114" s="9" t="s"/>
      <x:c r="V114" s="9" t="s"/>
      <x:c r="W114" s="9" t="s"/>
      <x:c r="X114" s="9" t="s"/>
      <x:c r="Y114" s="9" t="s">
        <x:v>55</x:v>
      </x:c>
      <x:c r="Z114" s="9" t="s"/>
      <x:c r="AA114" s="9" t="s"/>
      <x:c r="AB114" s="9" t="s"/>
      <x:c r="AC114" s="9" t="s"/>
      <x:c r="AD114" s="9" t="s"/>
      <x:c r="AE114" s="9" t="s"/>
      <x:c r="AF114" s="9" t="s"/>
      <x:c r="AG114" s="9" t="s">
        <x:v>55</x:v>
      </x:c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71</x:v>
      </x:c>
      <x:c r="D115" s="5" t="s">
        <x:v>102</x:v>
      </x:c>
      <x:c r="E115" s="7">
        <x:f>HYPERLINK("https://www.imy.se/verksamhet/dataskydd/dataskydd-pa-olika-omraden/vard/systematisk-logguppfoljning/", "https://www.imy.se/verksamhet/dataskydd/dataskydd-pa-olika-omraden/vard/systematisk-logguppfoljning/")</x:f>
      </x:c>
      <x:c r="F115" s="8" t="n">
        <x:v>2021</x:v>
      </x:c>
      <x:c r="G115" s="9" t="s">
        <x:v>55</x:v>
      </x:c>
      <x:c r="H115" s="9" t="s"/>
      <x:c r="I115" s="9" t="s"/>
      <x:c r="J115" s="9" t="s"/>
      <x:c r="K115" s="9" t="s"/>
      <x:c r="L115" s="9" t="s">
        <x:v>55</x:v>
      </x:c>
      <x:c r="M115" s="9" t="s"/>
      <x:c r="N115" s="9" t="s"/>
      <x:c r="O115" s="9" t="s"/>
      <x:c r="P115" s="9" t="s"/>
      <x:c r="Q115" s="9" t="s"/>
      <x:c r="R115" s="9" t="s"/>
      <x:c r="S115" s="9" t="s"/>
      <x:c r="T115" s="9" t="s"/>
      <x:c r="U115" s="9" t="s"/>
      <x:c r="V115" s="9" t="s">
        <x:v>55</x:v>
      </x:c>
      <x:c r="W115" s="9" t="s"/>
      <x:c r="X115" s="9" t="s"/>
      <x:c r="Y115" s="9" t="s"/>
      <x:c r="Z115" s="9" t="s"/>
      <x:c r="AA115" s="9" t="s"/>
      <x:c r="AB115" s="9" t="s"/>
      <x:c r="AC115" s="9" t="s"/>
      <x:c r="AD115" s="9" t="s">
        <x:v>55</x:v>
      </x:c>
      <x:c r="AE115" s="9" t="s"/>
      <x:c r="AF115" s="9" t="s"/>
      <x:c r="AG115" s="9" t="s"/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/>
    </x:row>
    <x:row r="116" spans="1:47">
      <x:c r="A116" s="4" t="s">
        <x:v>299</x:v>
      </x:c>
      <x:c r="B116" s="5" t="s">
        <x:v>300</x:v>
      </x:c>
      <x:c r="C116" s="6" t="s">
        <x:v>76</x:v>
      </x:c>
      <x:c r="D116" s="5" t="s">
        <x:v>66</x:v>
      </x:c>
      <x:c r="E116" s="7">
        <x:f>HYPERLINK("https://www.youtube.com/watch?v=TY3AXT65K4Y", "https://www.youtube.com/watch?v=TY3AXT65K4Y")</x:f>
      </x:c>
      <x:c r="F116" s="8" t="n">
        <x:v>2020</x:v>
      </x:c>
      <x:c r="G116" s="9" t="s">
        <x:v>55</x:v>
      </x:c>
      <x:c r="H116" s="9" t="s">
        <x:v>55</x:v>
      </x:c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/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>
        <x:v>55</x:v>
      </x:c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>
        <x:v>55</x:v>
      </x:c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54</x:v>
      </x:c>
      <x:c r="E117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7" s="8" t="n">
        <x:v>2022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/>
      <x:c r="AE117" s="9" t="s"/>
      <x:c r="AF117" s="9" t="s"/>
      <x:c r="AG117" s="9" t="s"/>
      <x:c r="AH117" s="9" t="s"/>
      <x:c r="AI117" s="9" t="s"/>
      <x:c r="AJ117" s="9" t="s"/>
      <x:c r="AK117" s="9" t="s">
        <x:v>55</x:v>
      </x:c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/>
    </x:row>
    <x:row r="118" spans="1:47">
      <x:c r="A118" s="4" t="s">
        <x:v>303</x:v>
      </x:c>
      <x:c r="B118" s="5" t="s">
        <x:v>304</x:v>
      </x:c>
      <x:c r="C118" s="6" t="s">
        <x:v>53</x:v>
      </x:c>
      <x:c r="D118" s="5" t="s">
        <x:v>54</x:v>
      </x:c>
      <x:c r="E118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>
        <x:v>55</x:v>
      </x:c>
      <x:c r="O118" s="9" t="s"/>
      <x:c r="P118" s="9" t="s">
        <x:v>55</x:v>
      </x:c>
      <x:c r="Q118" s="9" t="s"/>
      <x:c r="R118" s="9" t="s"/>
      <x:c r="S118" s="9" t="s">
        <x:v>55</x:v>
      </x:c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>
        <x:v>55</x:v>
      </x:c>
      <x:c r="AI118" s="9" t="s"/>
      <x:c r="AJ118" s="9" t="s"/>
      <x:c r="AK118" s="9" t="s"/>
      <x:c r="AL118" s="9" t="s"/>
      <x:c r="AM118" s="9" t="s"/>
      <x:c r="AN118" s="9" t="s">
        <x:v>55</x:v>
      </x:c>
      <x:c r="AO118" s="9" t="s"/>
      <x:c r="AP118" s="9" t="s"/>
      <x:c r="AQ118" s="9" t="s">
        <x:v>55</x:v>
      </x:c>
      <x:c r="AR118" s="9" t="s"/>
      <x:c r="AS118" s="9" t="s">
        <x:v>55</x:v>
      </x:c>
      <x:c r="AT118" s="9" t="s">
        <x:v>55</x:v>
      </x:c>
      <x:c r="AU118" s="9" t="s">
        <x:v>55</x:v>
      </x:c>
    </x:row>
    <x:row r="119" spans="1:47">
      <x:c r="A119" s="4" t="s">
        <x:v>305</x:v>
      </x:c>
      <x:c r="B119" s="5" t="s">
        <x:v>306</x:v>
      </x:c>
      <x:c r="C119" s="6" t="s">
        <x:v>65</x:v>
      </x:c>
      <x:c r="D119" s="5" t="s">
        <x:v>66</x:v>
      </x:c>
      <x:c r="E119" s="7">
        <x:f>HYPERLINK("https://www.mfd.se/samhallsomraden/upphandling/tillganglighetskrav-vid-upphandling/", "https://www.mfd.se/samhallsomraden/upphandling/tillganglighetskrav-vid-upphandling/")</x:f>
      </x:c>
      <x:c r="F119" s="8" t="n">
        <x:v>2020</x:v>
      </x:c>
      <x:c r="G119" s="9" t="s">
        <x:v>55</x:v>
      </x:c>
      <x:c r="H119" s="9" t="s">
        <x:v>55</x:v>
      </x:c>
      <x:c r="I119" s="9" t="s"/>
      <x:c r="J119" s="9" t="s">
        <x:v>55</x:v>
      </x:c>
      <x:c r="K119" s="9" t="s"/>
      <x:c r="L119" s="9" t="s"/>
      <x:c r="M119" s="9" t="s"/>
      <x:c r="N119" s="9" t="s">
        <x:v>55</x:v>
      </x:c>
      <x:c r="O119" s="9" t="s"/>
      <x:c r="P119" s="9" t="s"/>
      <x:c r="Q119" s="9" t="s"/>
      <x:c r="R119" s="9" t="s"/>
      <x:c r="S119" s="9" t="s"/>
      <x:c r="T119" s="9" t="s"/>
      <x:c r="U119" s="9" t="s"/>
      <x:c r="V119" s="9" t="s"/>
      <x:c r="W119" s="9" t="s"/>
      <x:c r="X119" s="9" t="s">
        <x:v>55</x:v>
      </x:c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/>
      <x:c r="AI119" s="9" t="s"/>
      <x:c r="AJ119" s="9" t="s"/>
      <x:c r="AK119" s="9" t="s"/>
      <x:c r="AL119" s="9" t="s"/>
      <x:c r="AM119" s="9" t="s">
        <x:v>55</x:v>
      </x:c>
      <x:c r="AN119" s="9" t="s">
        <x:v>55</x:v>
      </x:c>
      <x:c r="AO119" s="9" t="s"/>
      <x:c r="AP119" s="9" t="s">
        <x:v>55</x:v>
      </x:c>
      <x:c r="AQ119" s="9" t="s"/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HYPERLINK("https://www.mfd.se/material/videor/universell-utformning---sa-fungerar-det/", "https://www.mfd.se/material/videor/universell-utformning---sa-fungerar-det/")</x:f>
      </x:c>
      <x:c r="F120" s="8" t="n">
        <x:v>2018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>
        <x:v>55</x:v>
      </x:c>
      <x:c r="L120" s="9" t="s"/>
      <x:c r="M120" s="9" t="s"/>
      <x:c r="N120" s="9" t="s"/>
      <x:c r="O120" s="9" t="s"/>
      <x:c r="P120" s="9" t="s"/>
      <x:c r="Q120" s="9" t="s"/>
      <x:c r="R120" s="9" t="s"/>
      <x:c r="S120" s="9" t="s"/>
      <x:c r="T120" s="9" t="s"/>
      <x:c r="U120" s="9" t="s">
        <x:v>55</x:v>
      </x:c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>
        <x:v>55</x:v>
      </x:c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152</x:v>
      </x:c>
      <x:c r="D121" s="5" t="s">
        <x:v>59</x:v>
      </x:c>
      <x:c r="E121" s="7">
        <x:f>HYPERLINK("https://www.upphandlingsmyndigheten.se/branscher/vard-och-omsorg", "https://www.upphandlingsmyndigheten.se/branscher/vard-och-omsorg")</x:f>
      </x:c>
      <x:c r="F121" s="8" t="n">
        <x:v>2020</x:v>
      </x:c>
      <x:c r="G121" s="9" t="s">
        <x:v>55</x:v>
      </x:c>
      <x:c r="H121" s="9" t="s">
        <x:v>55</x:v>
      </x:c>
      <x:c r="I121" s="9" t="s"/>
      <x:c r="J121" s="9" t="s"/>
      <x:c r="K121" s="9" t="s"/>
      <x:c r="L121" s="9" t="s"/>
      <x:c r="M121" s="9" t="s"/>
      <x:c r="N121" s="9" t="s">
        <x:v>55</x:v>
      </x:c>
      <x:c r="O121" s="9" t="s"/>
      <x:c r="P121" s="9" t="s"/>
      <x:c r="Q121" s="9" t="s"/>
      <x:c r="R121" s="9" t="s"/>
      <x:c r="S121" s="9" t="s"/>
      <x:c r="T121" s="9" t="s"/>
      <x:c r="U121" s="9" t="s"/>
      <x:c r="V121" s="9" t="s"/>
      <x:c r="W121" s="9" t="s"/>
      <x:c r="X121" s="9" t="s"/>
      <x:c r="Y121" s="9" t="s"/>
      <x:c r="Z121" s="9" t="s"/>
      <x:c r="AA121" s="9" t="s"/>
      <x:c r="AB121" s="9" t="s"/>
      <x:c r="AC121" s="9" t="s"/>
      <x:c r="AD121" s="9" t="s"/>
      <x:c r="AE121" s="9" t="s"/>
      <x:c r="AF121" s="9" t="s"/>
      <x:c r="AG121" s="9" t="s"/>
      <x:c r="AH121" s="9" t="s"/>
      <x:c r="AI121" s="9" t="s"/>
      <x:c r="AJ121" s="9" t="s"/>
      <x:c r="AK121" s="9" t="s"/>
      <x:c r="AL121" s="9" t="s"/>
      <x:c r="AM121" s="9" t="s"/>
      <x:c r="AN121" s="9" t="s">
        <x:v>55</x:v>
      </x:c>
      <x:c r="AO121" s="9" t="s"/>
      <x:c r="AP121" s="9" t="s"/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76</x:v>
      </x:c>
      <x:c r="D122" s="5" t="s">
        <x:v>79</x:v>
      </x:c>
      <x:c r="E122" s="7">
        <x:f>HYPERLINK("https://rib.msb.se/filer/pdf/28742.pdf", "https://rib.msb.se/filer/pdf/28742.pdf")</x:f>
      </x:c>
      <x:c r="F122" s="8" t="n">
        <x:v>2019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>
        <x:v>55</x:v>
      </x:c>
      <x:c r="M122" s="9" t="s"/>
      <x:c r="N122" s="9" t="s"/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/>
    </x:row>
    <x:row r="123" spans="1:47">
      <x:c r="A123" s="4" t="s">
        <x:v>313</x:v>
      </x:c>
      <x:c r="B123" s="5" t="s">
        <x:v>314</x:v>
      </x:c>
      <x:c r="C123" s="6" t="s">
        <x:v>152</x:v>
      </x:c>
      <x:c r="D123" s="5" t="s">
        <x:v>79</x:v>
      </x:c>
      <x:c r="E123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3" s="8" t="n">
        <x:v>2017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/>
      <x:c r="M123" s="9" t="s"/>
      <x:c r="N123" s="9" t="s">
        <x:v>55</x:v>
      </x:c>
      <x:c r="O123" s="9" t="s"/>
      <x:c r="P123" s="9" t="s"/>
      <x:c r="Q123" s="9" t="s">
        <x:v>55</x:v>
      </x:c>
      <x:c r="R123" s="9" t="s"/>
      <x:c r="S123" s="9" t="s"/>
      <x:c r="T123" s="9" t="s">
        <x:v>55</x:v>
      </x:c>
      <x:c r="U123" s="9" t="s">
        <x:v>55</x:v>
      </x:c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>
        <x:v>55</x:v>
      </x:c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>
        <x:v>55</x:v>
      </x:c>
    </x:row>
    <x:row r="124" spans="1:47">
      <x:c r="A124" s="4" t="s">
        <x:v>315</x:v>
      </x:c>
      <x:c r="B124" s="5" t="s">
        <x:v>316</x:v>
      </x:c>
      <x:c r="C124" s="6" t="s">
        <x:v>152</x:v>
      </x:c>
      <x:c r="D124" s="5" t="s">
        <x:v>62</x:v>
      </x:c>
      <x:c r="E124" s="7">
        <x:f>HYPERLINK("https://www.upphandlingsmyndigheten.se/kriterier/it-och-telekom/it-utrustning/", "https://www.upphandlingsmyndigheten.se/kriterier/it-och-telekom/it-utrustning/")</x:f>
      </x:c>
      <x:c r="F124" s="8" t="n">
        <x:v>2023</x:v>
      </x:c>
      <x:c r="G124" s="9" t="s">
        <x:v>55</x:v>
      </x:c>
      <x:c r="H124" s="9" t="s">
        <x:v>55</x:v>
      </x:c>
      <x:c r="I124" s="9" t="s">
        <x:v>55</x:v>
      </x:c>
      <x:c r="J124" s="9" t="s"/>
      <x:c r="K124" s="9" t="s"/>
      <x:c r="L124" s="9" t="s"/>
      <x:c r="M124" s="9" t="s"/>
      <x:c r="N124" s="9" t="s"/>
      <x:c r="O124" s="9" t="s"/>
      <x:c r="P124" s="9" t="s"/>
      <x:c r="Q124" s="9" t="s"/>
      <x:c r="R124" s="9" t="s"/>
      <x:c r="S124" s="9" t="s"/>
      <x:c r="T124" s="9" t="s"/>
      <x:c r="U124" s="9" t="s"/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/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/>
    </x:row>
    <x:row r="125" spans="1:47">
      <x:c r="A125" s="4" t="s">
        <x:v>317</x:v>
      </x:c>
      <x:c r="B125" s="5" t="s">
        <x:v>318</x:v>
      </x:c>
      <x:c r="C125" s="6" t="s">
        <x:v>82</x:v>
      </x:c>
      <x:c r="D125" s="5" t="s">
        <x:v>79</x:v>
      </x:c>
      <x:c r="E125" s="7">
        <x:f>HYPERLINK("https://skr.se/skr/tjanster/rapporterochskrifter/publikationer/upphandlingavvalfardsteknik.36494.html", "https://skr.se/skr/tjanster/rapporterochskrifter/publikationer/upphandlingavvalfardsteknik.36494.html")</x:f>
      </x:c>
      <x:c r="F125" s="8" t="n">
        <x:v>2019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>
        <x:v>55</x:v>
      </x:c>
      <x:c r="O125" s="9" t="s"/>
      <x:c r="P125" s="9" t="s"/>
      <x:c r="Q125" s="9" t="s">
        <x:v>55</x:v>
      </x:c>
      <x:c r="R125" s="9" t="s"/>
      <x:c r="S125" s="9" t="s"/>
      <x:c r="T125" s="9" t="s">
        <x:v>55</x:v>
      </x:c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>
        <x:v>55</x:v>
      </x:c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>
        <x:v>55</x:v>
      </x:c>
    </x:row>
    <x:row r="126" spans="1:47">
      <x:c r="A126" s="4" t="s">
        <x:v>319</x:v>
      </x:c>
      <x:c r="B126" s="5" t="s">
        <x:v>320</x:v>
      </x:c>
      <x:c r="C126" s="6" t="s">
        <x:v>76</x:v>
      </x:c>
      <x:c r="D126" s="5" t="s">
        <x:v>116</x:v>
      </x:c>
      <x:c r="E126" s="7">
        <x:f>HYPERLINK("https://webbutbildning.msb.se/utb/operativ-informationssakerhet/", "https://webbutbildning.msb.se/utb/operativ-informationssakerhet/")</x:f>
      </x:c>
      <x:c r="F126" s="8" t="n">
        <x:v>2022</x:v>
      </x:c>
      <x:c r="G126" s="9" t="s">
        <x:v>55</x:v>
      </x:c>
      <x:c r="H126" s="9" t="s">
        <x:v>55</x:v>
      </x:c>
      <x:c r="I126" s="9" t="s"/>
      <x:c r="J126" s="9" t="s"/>
      <x:c r="K126" s="9" t="s"/>
      <x:c r="L126" s="9" t="s">
        <x:v>55</x:v>
      </x:c>
      <x:c r="M126" s="9" t="s"/>
      <x:c r="N126" s="9" t="s"/>
      <x:c r="O126" s="9" t="s"/>
      <x:c r="P126" s="9" t="s"/>
      <x:c r="Q126" s="9" t="s"/>
      <x:c r="R126" s="9" t="s"/>
      <x:c r="S126" s="9" t="s"/>
      <x:c r="T126" s="9" t="s"/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/>
      <x:c r="AF126" s="9" t="s"/>
      <x:c r="AG126" s="9" t="s"/>
      <x:c r="AH126" s="9" t="s"/>
      <x:c r="AI126" s="9" t="s"/>
      <x:c r="AJ126" s="9" t="s"/>
      <x:c r="AK126" s="9" t="s">
        <x:v>55</x:v>
      </x:c>
      <x:c r="AL126" s="9" t="s"/>
      <x:c r="AM126" s="9" t="s"/>
      <x:c r="AN126" s="9" t="s"/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/>
    </x:row>
    <x:row r="127" spans="1:47">
      <x:c r="A127" s="4" t="s">
        <x:v>321</x:v>
      </x:c>
      <x:c r="B127" s="5" t="s">
        <x:v>321</x:v>
      </x:c>
      <x:c r="C127" s="6" t="s">
        <x:v>76</x:v>
      </x:c>
      <x:c r="D127" s="5" t="s">
        <x:v>116</x:v>
      </x:c>
      <x:c r="E127" s="7">
        <x:f>HYPERLINK("https://webbutbildning.msb.se/utb/taktisk-informationssakerhet/", "https://webbutbildning.msb.se/utb/taktisk-informationssakerhet/")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>
        <x:v>55</x:v>
      </x:c>
    </x:row>
    <x:row r="128" spans="1:47">
      <x:c r="A128" s="4" t="s">
        <x:v>322</x:v>
      </x:c>
      <x:c r="B128" s="5" t="s">
        <x:v>323</x:v>
      </x:c>
      <x:c r="C128" s="6" t="s">
        <x:v>76</x:v>
      </x:c>
      <x:c r="D128" s="5" t="s">
        <x:v>54</x:v>
      </x:c>
      <x:c r="E128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8" s="8" t="n">
        <x:v>2020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>
        <x:v>55</x:v>
      </x:c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58</x:v>
      </x:c>
      <x:c r="D129" s="5" t="s">
        <x:v>79</x:v>
      </x:c>
      <x:c r="E129" s="7">
        <x:f>HYPERLINK("https://www.digg.se/kunskap-och-stod/utforma-regelverk-digitaliseringsvanligt", "https://www.digg.se/kunskap-och-stod/utforma-regelverk-digitaliseringsvanligt")</x:f>
      </x:c>
      <x:c r="F129" s="8" t="n">
        <x:v>2023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>
        <x:v>55</x:v>
      </x:c>
      <x:c r="O129" s="9" t="s">
        <x:v>55</x:v>
      </x:c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/>
      <x:c r="AE129" s="9" t="s"/>
      <x:c r="AF129" s="9" t="s"/>
      <x:c r="AG129" s="9" t="s"/>
      <x:c r="AH129" s="9" t="s"/>
      <x:c r="AI129" s="9" t="s"/>
      <x:c r="AJ129" s="9" t="s">
        <x:v>55</x:v>
      </x:c>
      <x:c r="AK129" s="9" t="s"/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/>
    </x:row>
    <x:row r="130" spans="1:47">
      <x:c r="A130" s="4" t="s">
        <x:v>326</x:v>
      </x:c>
      <x:c r="B130" s="5" t="s">
        <x:v>327</x:v>
      </x:c>
      <x:c r="C130" s="6" t="s">
        <x:v>53</x:v>
      </x:c>
      <x:c r="D130" s="5" t="s">
        <x:v>79</x:v>
      </x:c>
      <x:c r="E130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0" s="8" t="n">
        <x:v>2023</x:v>
      </x:c>
      <x:c r="G130" s="9" t="s">
        <x:v>55</x:v>
      </x:c>
      <x:c r="H130" s="9" t="s">
        <x:v>55</x:v>
      </x:c>
      <x:c r="I130" s="9" t="s">
        <x:v>55</x:v>
      </x:c>
      <x:c r="J130" s="9" t="s"/>
      <x:c r="K130" s="9" t="s"/>
      <x:c r="L130" s="9" t="s">
        <x:v>55</x:v>
      </x:c>
      <x:c r="M130" s="9" t="s"/>
      <x:c r="N130" s="9" t="s">
        <x:v>55</x:v>
      </x:c>
      <x:c r="O130" s="9" t="s"/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>
        <x:v>55</x:v>
      </x:c>
      <x:c r="AE130" s="9" t="s"/>
      <x:c r="AF130" s="9" t="s"/>
      <x:c r="AG130" s="9" t="s"/>
      <x:c r="AH130" s="9" t="s">
        <x:v>55</x:v>
      </x:c>
      <x:c r="AI130" s="9" t="s"/>
      <x:c r="AJ130" s="9" t="s">
        <x:v>55</x:v>
      </x:c>
      <x:c r="AK130" s="9" t="s"/>
      <x:c r="AL130" s="9" t="s">
        <x:v>55</x:v>
      </x:c>
      <x:c r="AM130" s="9" t="s"/>
      <x:c r="AN130" s="9" t="s">
        <x:v>55</x:v>
      </x:c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>
        <x:v>55</x:v>
      </x:c>
    </x:row>
    <x:row r="131" spans="1:47">
      <x:c r="A131" s="4" t="s">
        <x:v>328</x:v>
      </x:c>
      <x:c r="B131" s="5" t="s">
        <x:v>329</x:v>
      </x:c>
      <x:c r="C131" s="6" t="s">
        <x:v>76</x:v>
      </x:c>
      <x:c r="D131" s="5" t="s">
        <x:v>66</x:v>
      </x:c>
      <x:c r="E131" s="7">
        <x:f>HYPERLINK("https://www.youtube.com/watch?v=tuaeTB2MeOo", "https://www.youtube.com/watch?v=tuaeTB2MeOo")</x:f>
      </x:c>
      <x:c r="F131" s="8" t="n">
        <x:v>2021</x:v>
      </x:c>
      <x:c r="G131" s="9" t="s">
        <x:v>55</x:v>
      </x:c>
      <x:c r="H131" s="9" t="s">
        <x:v>55</x:v>
      </x:c>
      <x:c r="I131" s="9" t="s"/>
      <x:c r="J131" s="9" t="s"/>
      <x:c r="K131" s="9" t="s"/>
      <x:c r="L131" s="9" t="s">
        <x:v>55</x:v>
      </x:c>
      <x:c r="M131" s="9" t="s"/>
      <x:c r="N131" s="9" t="s"/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>
        <x:v>55</x:v>
      </x:c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/>
      <x:c r="AI131" s="9" t="s"/>
      <x:c r="AJ131" s="9" t="s"/>
      <x:c r="AK131" s="9" t="s"/>
      <x:c r="AL131" s="9" t="s"/>
      <x:c r="AM131" s="9" t="s"/>
      <x:c r="AN131" s="9" t="s"/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99</x:v>
      </x:c>
      <x:c r="D132" s="5" t="s">
        <x:v>62</x:v>
      </x:c>
      <x:c r="E132" s="7">
        <x:f>HYPERLINK("https://socialstyrelsen.onlineacademy.se/external/play/16038", "https://socialstyrelsen.onlineacademy.se/external/play/16038")</x:f>
      </x:c>
      <x:c r="F132" s="8" t="n">
        <x:v>2017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/>
      <x:c r="M132" s="9" t="s"/>
      <x:c r="N132" s="9" t="s"/>
      <x:c r="O132" s="9" t="s">
        <x:v>55</x:v>
      </x:c>
      <x:c r="P132" s="9" t="s"/>
      <x:c r="Q132" s="9" t="s"/>
      <x:c r="R132" s="9" t="s"/>
      <x:c r="S132" s="9" t="s"/>
      <x:c r="T132" s="9" t="s"/>
      <x:c r="U132" s="9" t="s"/>
      <x:c r="V132" s="9" t="s">
        <x:v>55</x:v>
      </x:c>
      <x:c r="W132" s="9" t="s">
        <x:v>55</x:v>
      </x:c>
      <x:c r="X132" s="9" t="s"/>
      <x:c r="Y132" s="9" t="s"/>
      <x:c r="Z132" s="9" t="s"/>
      <x:c r="AA132" s="9" t="s">
        <x:v>55</x:v>
      </x:c>
      <x:c r="AB132" s="9" t="s"/>
      <x:c r="AC132" s="9" t="s"/>
      <x:c r="AD132" s="9" t="s"/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76</x:v>
      </x:c>
      <x:c r="D133" s="5" t="s">
        <x:v>79</x:v>
      </x:c>
      <x:c r="E133" s="7">
        <x:f>HYPERLINK("https://www.msb.se/sv/publikationer/viska--verktygsstod-for-anpassningsbar-informationsklassning/", "https://www.msb.se/sv/publikationer/viska--verktygsstod-for-anpassningsbar-informationsklassning/")</x:f>
      </x:c>
      <x:c r="F133" s="8" t="n">
        <x:v>2025</x:v>
      </x:c>
      <x:c r="G133" s="9" t="s">
        <x:v>55</x:v>
      </x:c>
      <x:c r="H133" s="9" t="s">
        <x:v>55</x:v>
      </x:c>
      <x:c r="I133" s="9" t="s">
        <x:v>55</x:v>
      </x:c>
      <x:c r="J133" s="9" t="s"/>
      <x:c r="K133" s="9" t="s"/>
      <x:c r="L133" s="9" t="s"/>
      <x:c r="M133" s="9" t="s"/>
      <x:c r="N133" s="9" t="s"/>
      <x:c r="O133" s="9" t="s"/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>
        <x:v>55</x:v>
      </x:c>
      <x:c r="AK133" s="9" t="s"/>
      <x:c r="AL133" s="9" t="s"/>
      <x:c r="AM133" s="9" t="s"/>
      <x:c r="AN133" s="9" t="s"/>
      <x:c r="AO133" s="9" t="s">
        <x:v>55</x:v>
      </x:c>
      <x:c r="AP133" s="9" t="s"/>
      <x:c r="AQ133" s="9" t="s"/>
      <x:c r="AR133" s="9" t="s"/>
      <x:c r="AS133" s="9" t="s">
        <x:v>55</x:v>
      </x:c>
      <x:c r="AT133" s="9" t="s">
        <x:v>55</x:v>
      </x:c>
      <x:c r="AU133" s="9" t="s"/>
    </x:row>
    <x:row r="134" spans="1:47">
      <x:c r="A134" s="4" t="s">
        <x:v>334</x:v>
      </x:c>
      <x:c r="B134" s="5" t="s">
        <x:v>335</x:v>
      </x:c>
      <x:c r="C134" s="6" t="s">
        <x:v>152</x:v>
      </x:c>
      <x:c r="D134" s="5" t="s">
        <x:v>66</x:v>
      </x:c>
      <x:c r="E134" s="7">
        <x:f>HYPERLINK("https://www.upphandlingsmyndigheten.se/kunskapsbank-for-offentliga-affarer/var-vlogg/", "https://www.upphandlingsmyndigheten.se/kunskapsbank-for-offentliga-affarer/var-vlogg/")</x:f>
      </x:c>
      <x:c r="F134" s="8" t="n">
        <x:v>2021</x:v>
      </x:c>
      <x:c r="G134" s="9" t="s">
        <x:v>55</x:v>
      </x:c>
      <x:c r="H134" s="9" t="s">
        <x:v>55</x:v>
      </x:c>
      <x:c r="I134" s="9" t="s"/>
      <x:c r="J134" s="9" t="s"/>
      <x:c r="K134" s="9" t="s"/>
      <x:c r="L134" s="9" t="s"/>
      <x:c r="M134" s="9" t="s"/>
      <x:c r="N134" s="9" t="s">
        <x:v>55</x:v>
      </x:c>
      <x:c r="O134" s="9" t="s"/>
      <x:c r="P134" s="9" t="s"/>
      <x:c r="Q134" s="9" t="s"/>
      <x:c r="R134" s="9" t="s"/>
      <x:c r="S134" s="9" t="s"/>
      <x:c r="T134" s="9" t="s"/>
      <x:c r="U134" s="9" t="s"/>
      <x:c r="V134" s="9" t="s"/>
      <x:c r="W134" s="9" t="s"/>
      <x:c r="X134" s="9" t="s"/>
      <x:c r="Y134" s="9" t="s"/>
      <x:c r="Z134" s="9" t="s"/>
      <x:c r="AA134" s="9" t="s"/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/>
      <x:c r="AK134" s="9" t="s"/>
      <x:c r="AL134" s="9" t="s"/>
      <x:c r="AM134" s="9" t="s"/>
      <x:c r="AN134" s="9" t="s">
        <x:v>55</x:v>
      </x:c>
      <x:c r="AO134" s="9" t="s"/>
      <x:c r="AP134" s="9" t="s"/>
      <x:c r="AQ134" s="9" t="s"/>
      <x:c r="AR134" s="9" t="s"/>
      <x:c r="AS134" s="9" t="s">
        <x:v>55</x:v>
      </x:c>
      <x:c r="AT134" s="9" t="s">
        <x:v>55</x:v>
      </x:c>
      <x:c r="AU134" s="9" t="s">
        <x:v>55</x:v>
      </x:c>
    </x:row>
    <x:row r="135" spans="1:47">
      <x:c r="A135" s="4" t="s">
        <x:v>336</x:v>
      </x:c>
      <x:c r="B135" s="5" t="s">
        <x:v>337</x:v>
      </x:c>
      <x:c r="C135" s="6" t="s">
        <x:v>71</x:v>
      </x:c>
      <x:c r="D135" s="5" t="s">
        <x:v>59</x:v>
      </x:c>
      <x:c r="E135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5" s="8" t="n">
        <x:v>2021</x:v>
      </x:c>
      <x:c r="G135" s="9" t="s">
        <x:v>55</x:v>
      </x:c>
      <x:c r="H135" s="9" t="s"/>
      <x:c r="I135" s="9" t="s"/>
      <x:c r="J135" s="9" t="s"/>
      <x:c r="K135" s="9" t="s"/>
      <x:c r="L135" s="9" t="s">
        <x:v>55</x:v>
      </x:c>
      <x:c r="M135" s="9" t="s"/>
      <x:c r="N135" s="9" t="s"/>
      <x:c r="O135" s="9" t="s"/>
      <x:c r="P135" s="9" t="s"/>
      <x:c r="Q135" s="9" t="s"/>
      <x:c r="R135" s="9" t="s"/>
      <x:c r="S135" s="9" t="s"/>
      <x:c r="T135" s="9" t="s"/>
      <x:c r="U135" s="9" t="s"/>
      <x:c r="V135" s="9" t="s">
        <x:v>55</x:v>
      </x:c>
      <x:c r="W135" s="9" t="s"/>
      <x:c r="X135" s="9" t="s"/>
      <x:c r="Y135" s="9" t="s"/>
      <x:c r="Z135" s="9" t="s"/>
      <x:c r="AA135" s="9" t="s"/>
      <x:c r="AB135" s="9" t="s"/>
      <x:c r="AC135" s="9" t="s"/>
      <x:c r="AD135" s="9" t="s">
        <x:v>55</x:v>
      </x:c>
      <x:c r="AE135" s="9" t="s"/>
      <x:c r="AF135" s="9" t="s"/>
      <x:c r="AG135" s="9" t="s"/>
      <x:c r="AH135" s="9" t="s"/>
      <x:c r="AI135" s="9" t="s"/>
      <x:c r="AJ135" s="9" t="s"/>
      <x:c r="AK135" s="9" t="s">
        <x:v>55</x:v>
      </x:c>
      <x:c r="AL135" s="9" t="s"/>
      <x:c r="AM135" s="9" t="s"/>
      <x:c r="AN135" s="9" t="s"/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/>
    </x:row>
    <x:row r="136" spans="1:47">
      <x:c r="A136" s="4" t="s">
        <x:v>338</x:v>
      </x:c>
      <x:c r="B136" s="5" t="s">
        <x:v>339</x:v>
      </x:c>
      <x:c r="C136" s="6" t="s">
        <x:v>76</x:v>
      </x:c>
      <x:c r="D136" s="5" t="s">
        <x:v>79</x:v>
      </x:c>
      <x:c r="E136" s="7">
        <x:f>HYPERLINK("https://rib.msb.se/filer/pdf/28740.pdf", "https://rib.msb.se/filer/pdf/28740.pdf")</x:f>
      </x:c>
      <x:c r="F136" s="8" t="n">
        <x:v>2022</x:v>
      </x:c>
      <x:c r="G136" s="9" t="s">
        <x:v>55</x:v>
      </x:c>
      <x:c r="H136" s="9" t="s">
        <x:v>55</x:v>
      </x:c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/>
      <x:c r="W136" s="9" t="s"/>
      <x:c r="X136" s="9" t="s"/>
      <x:c r="Y136" s="9" t="s"/>
      <x:c r="Z136" s="9" t="s"/>
      <x:c r="AA136" s="9" t="s"/>
      <x:c r="AB136" s="9" t="s"/>
      <x:c r="AC136" s="9" t="s"/>
      <x:c r="AD136" s="9" t="s"/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115</x:v>
      </x:c>
      <x:c r="D137" s="5" t="s">
        <x:v>79</x:v>
      </x:c>
      <x:c r="E137" s="7">
        <x:f>HYPERLINK("https://www.pts.se/globalassets/digitalhjalpen/guider/pts_vagledning_handla_pa_natet.pdf", "https://www.pts.se/globalassets/digitalhjalpen/guider/pts_vagledning_handla_pa_natet.pdf")</x:f>
      </x:c>
      <x:c r="F137" s="8" t="n">
        <x:v>2020</x:v>
      </x:c>
      <x:c r="G137" s="9" t="s">
        <x:v>55</x:v>
      </x:c>
      <x:c r="H137" s="9" t="s">
        <x:v>55</x:v>
      </x:c>
      <x:c r="I137" s="9" t="s"/>
      <x:c r="J137" s="9" t="s">
        <x:v>55</x:v>
      </x:c>
      <x:c r="K137" s="9" t="s">
        <x:v>55</x:v>
      </x:c>
      <x:c r="L137" s="9" t="s"/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>
        <x:v>55</x:v>
      </x:c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/>
      <x:c r="AL137" s="9" t="s"/>
      <x:c r="AM137" s="9" t="s">
        <x:v>55</x:v>
      </x:c>
      <x:c r="AN137" s="9" t="s"/>
      <x:c r="AO137" s="9" t="s"/>
      <x:c r="AP137" s="9" t="s">
        <x:v>55</x:v>
      </x:c>
      <x:c r="AQ137" s="9" t="s"/>
      <x:c r="AR137" s="9" t="s"/>
      <x:c r="AS137" s="9" t="s">
        <x:v>55</x:v>
      </x:c>
      <x:c r="AT137" s="9" t="s"/>
      <x:c r="AU137" s="9" t="s">
        <x:v>55</x:v>
      </x:c>
    </x:row>
    <x:row r="138" spans="1:47">
      <x:c r="A138" s="4" t="s">
        <x:v>342</x:v>
      </x:c>
      <x:c r="B138" s="5" t="s">
        <x:v>343</x:v>
      </x:c>
      <x:c r="C138" s="6" t="s">
        <x:v>76</x:v>
      </x:c>
      <x:c r="D138" s="5" t="s">
        <x:v>79</x:v>
      </x:c>
      <x:c r="E138" s="7">
        <x:f>HYPERLINK("https://www.informationssakerhet.se/metodstodet/utforma/#incidenthantering", "https://www.informationssakerhet.se/metodstodet/utforma/#incidenthantering")</x:f>
      </x:c>
      <x:c r="F138" s="8" t="n">
        <x:v>2019</x:v>
      </x:c>
      <x:c r="G138" s="9" t="s">
        <x:v>55</x:v>
      </x:c>
      <x:c r="H138" s="9" t="s">
        <x:v>55</x:v>
      </x:c>
      <x:c r="I138" s="9" t="s"/>
      <x:c r="J138" s="9" t="s"/>
      <x:c r="K138" s="9" t="s"/>
      <x:c r="L138" s="9" t="s">
        <x:v>55</x:v>
      </x:c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/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>
        <x:v>55</x:v>
      </x:c>
      <x:c r="AL138" s="9" t="s"/>
      <x:c r="AM138" s="9" t="s"/>
      <x:c r="AN138" s="9" t="s"/>
      <x:c r="AO138" s="9" t="s"/>
      <x:c r="AP138" s="9" t="s"/>
      <x:c r="AQ138" s="9" t="s"/>
      <x:c r="AR138" s="9" t="s"/>
      <x:c r="AS138" s="9" t="s">
        <x:v>55</x:v>
      </x:c>
      <x:c r="AT138" s="9" t="s">
        <x:v>55</x:v>
      </x:c>
      <x:c r="AU138" s="9" t="s"/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HYPERLINK("https://rib.msb.se/filer/pdf/26410.pdf", "https://rib.msb.se/filer/pdf/26410.pdf")</x:f>
      </x:c>
      <x:c r="F139" s="8" t="n">
        <x:v>2019</x:v>
      </x:c>
      <x:c r="G139" s="9" t="s">
        <x:v>55</x:v>
      </x:c>
      <x:c r="H139" s="9" t="s"/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HYPERLINK("https://rib.msb.se/Filer/pdf/30128.pdf", "https://rib.msb.se/Filer/pdf/30128.pdf")</x:f>
      </x:c>
      <x:c r="F140" s="8" t="n">
        <x:v>2023</x:v>
      </x:c>
      <x:c r="G140" s="9" t="s">
        <x:v>55</x:v>
      </x:c>
      <x:c r="H140" s="9" t="s">
        <x:v>55</x:v>
      </x:c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>
        <x:v>55</x:v>
      </x:c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82</x:v>
      </x:c>
      <x:c r="D141" s="5" t="s">
        <x:v>79</x:v>
      </x:c>
      <x:c r="E141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1" s="8" t="n">
        <x:v>2020</x:v>
      </x:c>
      <x:c r="G141" s="9" t="s"/>
      <x:c r="H141" s="9" t="s">
        <x:v>55</x:v>
      </x:c>
      <x:c r="I141" s="9" t="s"/>
      <x:c r="J141" s="9" t="s"/>
      <x:c r="K141" s="9" t="s"/>
      <x:c r="L141" s="9" t="s"/>
      <x:c r="M141" s="9" t="s"/>
      <x:c r="N141" s="9" t="s">
        <x:v>55</x:v>
      </x:c>
      <x:c r="O141" s="9" t="s"/>
      <x:c r="P141" s="9" t="s"/>
      <x:c r="Q141" s="9" t="s"/>
      <x:c r="R141" s="9" t="s"/>
      <x:c r="S141" s="9" t="s"/>
      <x:c r="T141" s="9" t="s">
        <x:v>55</x:v>
      </x:c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/>
      <x:c r="AL141" s="9" t="s"/>
      <x:c r="AM141" s="9" t="s"/>
      <x:c r="AN141" s="9" t="s">
        <x:v>55</x:v>
      </x:c>
      <x:c r="AO141" s="9" t="s"/>
      <x:c r="AP141" s="9" t="s"/>
      <x:c r="AQ141" s="9" t="s"/>
      <x:c r="AR141" s="9" t="s"/>
      <x:c r="AS141" s="9" t="s">
        <x:v>55</x:v>
      </x:c>
      <x:c r="AT141" s="9" t="s">
        <x:v>55</x:v>
      </x:c>
      <x:c r="AU141" s="9" t="s">
        <x:v>55</x:v>
      </x:c>
    </x:row>
    <x:row r="142" spans="1:47">
      <x:c r="A142" s="4" t="s">
        <x:v>350</x:v>
      </x:c>
      <x:c r="B142" s="5" t="s">
        <x:v>351</x:v>
      </x:c>
      <x:c r="C142" s="6" t="s">
        <x:v>76</x:v>
      </x:c>
      <x:c r="D142" s="5" t="s">
        <x:v>79</x:v>
      </x:c>
      <x:c r="E142" s="7">
        <x:f>HYPERLINK("https://rib.msb.se/filer/pdf/28720.pdf", "https://rib.msb.se/filer/pdf/28720.pdf")</x:f>
      </x:c>
      <x:c r="F142" s="8" t="n">
        <x:v>2018</x:v>
      </x:c>
      <x:c r="G142" s="9" t="s">
        <x:v>55</x:v>
      </x:c>
      <x:c r="H142" s="9" t="s">
        <x:v>55</x:v>
      </x:c>
      <x:c r="I142" s="9" t="s"/>
      <x:c r="J142" s="9" t="s"/>
      <x:c r="K142" s="9" t="s"/>
      <x:c r="L142" s="9" t="s">
        <x:v>55</x:v>
      </x:c>
      <x:c r="M142" s="9" t="s"/>
      <x:c r="N142" s="9" t="s"/>
      <x:c r="O142" s="9" t="s"/>
      <x:c r="P142" s="9" t="s"/>
      <x:c r="Q142" s="9" t="s"/>
      <x:c r="R142" s="9" t="s"/>
      <x:c r="S142" s="9" t="s"/>
      <x:c r="T142" s="9" t="s"/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/>
    </x:row>
    <x:row r="143" spans="1:47">
      <x:c r="A143" s="4" t="s">
        <x:v>352</x:v>
      </x:c>
      <x:c r="B143" s="5" t="s">
        <x:v>353</x:v>
      </x:c>
      <x:c r="C143" s="6" t="s">
        <x:v>115</x:v>
      </x:c>
      <x:c r="D143" s="5" t="s">
        <x:v>79</x:v>
      </x:c>
      <x:c r="E143" s="7">
        <x:f>HYPERLINK("https://pts.se/globalassets/digitalhjalpen/guider/pts-vagledning-videotjanster-ny.pdf", "https://pts.se/globalassets/digitalhjalpen/guider/pts-vagledning-videotjanster-ny.pdf")</x:f>
      </x:c>
      <x:c r="F143" s="8" t="n">
        <x:v>2022</x:v>
      </x:c>
      <x:c r="G143" s="9" t="s">
        <x:v>55</x:v>
      </x:c>
      <x:c r="H143" s="9" t="s">
        <x:v>55</x:v>
      </x:c>
      <x:c r="I143" s="9" t="s"/>
      <x:c r="J143" s="9" t="s"/>
      <x:c r="K143" s="9" t="s">
        <x:v>55</x:v>
      </x:c>
      <x:c r="L143" s="9" t="s"/>
      <x:c r="M143" s="9" t="s"/>
      <x:c r="N143" s="9" t="s"/>
      <x:c r="O143" s="9" t="s"/>
      <x:c r="P143" s="9" t="s"/>
      <x:c r="Q143" s="9" t="s">
        <x:v>55</x:v>
      </x:c>
      <x:c r="R143" s="9" t="s"/>
      <x:c r="S143" s="9" t="s"/>
      <x:c r="T143" s="9" t="s"/>
      <x:c r="U143" s="9" t="s">
        <x:v>55</x:v>
      </x:c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>
        <x:v>55</x:v>
      </x:c>
      <x:c r="AN143" s="9" t="s"/>
      <x:c r="AO143" s="9" t="s"/>
      <x:c r="AP143" s="9" t="s">
        <x:v>55</x:v>
      </x:c>
      <x:c r="AQ143" s="9" t="s"/>
      <x:c r="AR143" s="9" t="s"/>
      <x:c r="AS143" s="9" t="s"/>
      <x:c r="AT143" s="9" t="s"/>
      <x:c r="AU143" s="9" t="s">
        <x:v>55</x:v>
      </x:c>
    </x:row>
    <x:row r="144" spans="1:47">
      <x:c r="A144" s="4" t="s">
        <x:v>354</x:v>
      </x:c>
      <x:c r="B144" s="5" t="s">
        <x:v>355</x:v>
      </x:c>
      <x:c r="C144" s="6" t="s">
        <x:v>58</x:v>
      </x:c>
      <x:c r="D144" s="5" t="s">
        <x:v>79</x:v>
      </x:c>
      <x:c r="E144" s="7">
        <x:f>HYPERLINK("https://www.digg.se/kunskap-och-stod/nyttorealisering/vagledning-i-nyttorealisering", "https://www.digg.se/kunskap-och-stod/nyttorealisering/vagledning-i-nyttorealisering")</x:f>
      </x:c>
      <x:c r="F144" s="8" t="n">
        <x:v>2023</x:v>
      </x:c>
      <x:c r="G144" s="9" t="s">
        <x:v>55</x:v>
      </x:c>
      <x:c r="H144" s="9" t="s">
        <x:v>55</x:v>
      </x:c>
      <x:c r="I144" s="9" t="s"/>
      <x:c r="J144" s="9" t="s"/>
      <x:c r="K144" s="9" t="s"/>
      <x:c r="L144" s="9" t="s"/>
      <x:c r="M144" s="9" t="s">
        <x:v>55</x:v>
      </x:c>
      <x:c r="N144" s="9" t="s"/>
      <x:c r="O144" s="9" t="s"/>
      <x:c r="P144" s="9" t="s"/>
      <x:c r="Q144" s="9" t="s"/>
      <x:c r="R144" s="9" t="s"/>
      <x:c r="S144" s="9" t="s"/>
      <x:c r="T144" s="9" t="s"/>
      <x:c r="U144" s="9" t="s"/>
      <x:c r="V144" s="9" t="s"/>
      <x:c r="W144" s="9" t="s"/>
      <x:c r="X144" s="9" t="s"/>
      <x:c r="Y144" s="9" t="s">
        <x:v>55</x:v>
      </x:c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>
        <x:v>55</x:v>
      </x:c>
      <x:c r="AJ144" s="9" t="s"/>
      <x:c r="AK144" s="9" t="s"/>
      <x:c r="AL144" s="9" t="s"/>
      <x:c r="AM144" s="9" t="s"/>
      <x:c r="AN144" s="9" t="s"/>
      <x:c r="AO144" s="9" t="s"/>
      <x:c r="AP144" s="9" t="s"/>
      <x:c r="AQ144" s="9" t="s"/>
      <x:c r="AR144" s="9" t="s"/>
      <x:c r="AS144" s="9" t="s">
        <x:v>55</x:v>
      </x:c>
      <x:c r="AT144" s="9" t="s">
        <x:v>55</x:v>
      </x:c>
      <x:c r="AU144" s="9" t="s"/>
    </x:row>
    <x:row r="145" spans="1:47">
      <x:c r="A145" s="4" t="s">
        <x:v>356</x:v>
      </x:c>
      <x:c r="B145" s="5" t="s">
        <x:v>357</x:v>
      </x:c>
      <x:c r="C145" s="6" t="s">
        <x:v>358</x:v>
      </x:c>
      <x:c r="D145" s="5" t="s">
        <x:v>59</x:v>
      </x:c>
      <x:c r="E145" s="7">
        <x:f>HYPERLINK("https://www.lakemedelsverket.se/sv/medicinteknik", "https://www.lakemedelsverket.se/sv/medicinteknik")</x:f>
      </x:c>
      <x:c r="F145" s="8" t="n">
        <x:v>2024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/>
      <x:c r="N145" s="9" t="s">
        <x:v>55</x:v>
      </x:c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/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/>
      <x:c r="AJ145" s="9" t="s">
        <x:v>55</x:v>
      </x:c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>
        <x:v>55</x:v>
      </x:c>
    </x:row>
    <x:row r="146" spans="1:47">
      <x:c r="A146" s="4" t="s">
        <x:v>359</x:v>
      </x:c>
      <x:c r="B146" s="5" t="s">
        <x:v>360</x:v>
      </x:c>
      <x:c r="C146" s="6" t="s">
        <x:v>358</x:v>
      </x:c>
      <x:c r="D146" s="5" t="s">
        <x:v>59</x:v>
      </x:c>
      <x:c r="E146" s="7">
        <x:f>HYPERLINK("https://www.lakemedelsverket.se/sv/medicinteknik/tillverka/nationella-medicinska-informationssystem", "https://www.lakemedelsverket.se/sv/medicinteknik/tillverka/nationella-medicinska-informationssystem")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358</x:v>
      </x:c>
      <x:c r="D147" s="5" t="s">
        <x:v>79</x:v>
      </x:c>
      <x:c r="E147" s="7">
        <x:f>HYPERLINK("https://www.lakemedelsverket.se/sv/medicinteknik/anvanda/anvandning-av-ai-i-sjukvarden#hmainbody1", "https://www.lakemedelsverket.se/sv/medicinteknik/anvanda/anvandning-av-ai-i-sjukvarden#hmainbody1")</x:f>
      </x:c>
      <x:c r="F147" s="8" t="n">
        <x:v>2023</x:v>
      </x:c>
      <x:c r="G147" s="9" t="s">
        <x:v>55</x:v>
      </x:c>
      <x:c r="H147" s="9" t="s"/>
      <x:c r="I147" s="9" t="s"/>
      <x:c r="J147" s="9" t="s"/>
      <x:c r="K147" s="9" t="s">
        <x:v>55</x:v>
      </x:c>
      <x:c r="L147" s="9" t="s"/>
      <x:c r="M147" s="9" t="s"/>
      <x:c r="N147" s="9" t="s"/>
      <x:c r="O147" s="9" t="s"/>
      <x:c r="P147" s="9" t="s"/>
      <x:c r="Q147" s="9" t="s">
        <x:v>55</x:v>
      </x:c>
      <x:c r="R147" s="9" t="s"/>
      <x:c r="S147" s="9" t="s">
        <x:v>55</x:v>
      </x:c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>
        <x:v>55</x:v>
      </x:c>
      <x:c r="AD147" s="9" t="s"/>
      <x:c r="AE147" s="9" t="s"/>
      <x:c r="AF147" s="9" t="s"/>
      <x:c r="AG147" s="9" t="s"/>
      <x:c r="AH147" s="9" t="s"/>
      <x:c r="AI147" s="9" t="s"/>
      <x:c r="AJ147" s="9" t="s"/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/>
    </x:row>
    <x:row r="148" spans="1:47">
      <x:c r="A148" s="4" t="s">
        <x:v>363</x:v>
      </x:c>
      <x:c r="B148" s="5" t="s">
        <x:v>364</x:v>
      </x:c>
      <x:c r="C148" s="6" t="s">
        <x:v>76</x:v>
      </x:c>
      <x:c r="D148" s="5" t="s">
        <x:v>79</x:v>
      </x:c>
      <x:c r="E148" s="7">
        <x:f>HYPERLINK("https://www.informationssakerhet.se/metodstodet/metodstodet/#på-gång-", "https://www.informationssakerhet.se/metodstodet/metodstodet/#på-gång-")</x:f>
      </x:c>
      <x:c r="F148" s="8" t="n">
        <x:v>2019</x:v>
      </x:c>
      <x:c r="G148" s="9" t="s">
        <x:v>55</x:v>
      </x:c>
      <x:c r="H148" s="9" t="s">
        <x:v>55</x:v>
      </x:c>
      <x:c r="I148" s="9" t="s"/>
      <x:c r="J148" s="9" t="s"/>
      <x:c r="K148" s="9" t="s"/>
      <x:c r="L148" s="9" t="s">
        <x:v>55</x:v>
      </x:c>
      <x:c r="M148" s="9" t="s"/>
      <x:c r="N148" s="9" t="s"/>
      <x:c r="O148" s="9" t="s"/>
      <x:c r="P148" s="9" t="s"/>
      <x:c r="Q148" s="9" t="s"/>
      <x:c r="R148" s="9" t="s"/>
      <x:c r="S148" s="9" t="s"/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/>
      <x:c r="AD148" s="9" t="s"/>
      <x:c r="AE148" s="9" t="s"/>
      <x:c r="AF148" s="9" t="s"/>
      <x:c r="AG148" s="9" t="s"/>
      <x:c r="AH148" s="9" t="s"/>
      <x:c r="AI148" s="9" t="s"/>
      <x:c r="AJ148" s="9" t="s"/>
      <x:c r="AK148" s="9" t="s">
        <x:v>55</x:v>
      </x:c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>
        <x:v>55</x:v>
      </x:c>
    </x:row>
    <x:row r="149" spans="1:47">
      <x:c r="A149" s="4" t="s">
        <x:v>365</x:v>
      </x:c>
      <x:c r="B149" s="5" t="s">
        <x:v>366</x:v>
      </x:c>
      <x:c r="C149" s="6" t="s">
        <x:v>71</x:v>
      </x:c>
      <x:c r="D149" s="5" t="s">
        <x:v>79</x:v>
      </x:c>
      <x:c r="E149" s="7">
        <x:f>HYPERLINK("https://www.imy.se/publikationer/vagledning-vid-konsekvensbedomning/", "https://www.imy.se/publikationer/vagledning-vid-konsekvensbedomning/")</x:f>
      </x:c>
      <x:c r="F149" s="8" t="n">
        <x:v>2025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>
        <x:v>55</x:v>
      </x:c>
      <x:c r="O149" s="9" t="s"/>
      <x:c r="P149" s="9" t="s"/>
      <x:c r="Q149" s="9" t="s"/>
      <x:c r="R149" s="9" t="s"/>
      <x:c r="S149" s="9" t="s"/>
      <x:c r="T149" s="9" t="s"/>
      <x:c r="U149" s="9" t="s"/>
      <x:c r="V149" s="9" t="s">
        <x:v>55</x:v>
      </x:c>
      <x:c r="W149" s="9" t="s"/>
      <x:c r="X149" s="9" t="s"/>
      <x:c r="Y149" s="9" t="s"/>
      <x:c r="Z149" s="9" t="s"/>
      <x:c r="AA149" s="9" t="s"/>
      <x:c r="AB149" s="9" t="s"/>
      <x:c r="AC149" s="9" t="s"/>
      <x:c r="AD149" s="9" t="s">
        <x:v>55</x:v>
      </x:c>
      <x:c r="AE149" s="9" t="s"/>
      <x:c r="AF149" s="9" t="s"/>
      <x:c r="AG149" s="9" t="s"/>
      <x:c r="AH149" s="9" t="s"/>
      <x:c r="AI149" s="9" t="s"/>
      <x:c r="AJ149" s="9" t="s">
        <x:v>55</x:v>
      </x:c>
      <x:c r="AK149" s="9" t="s"/>
      <x:c r="AL149" s="9" t="s">
        <x:v>55</x:v>
      </x:c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/>
    </x:row>
    <x:row r="150" spans="1:47">
      <x:c r="A150" s="4" t="s">
        <x:v>367</x:v>
      </x:c>
      <x:c r="B150" s="5" t="s">
        <x:v>368</x:v>
      </x:c>
      <x:c r="C150" s="6" t="s">
        <x:v>82</x:v>
      </x:c>
      <x:c r="D150" s="5" t="s">
        <x:v>79</x:v>
      </x:c>
      <x:c r="E150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0" s="8" t="n">
        <x:v>2019</x:v>
      </x:c>
      <x:c r="G150" s="9" t="s">
        <x:v>55</x:v>
      </x:c>
      <x:c r="H150" s="9" t="s">
        <x:v>55</x:v>
      </x:c>
      <x:c r="I150" s="9" t="s"/>
      <x:c r="J150" s="9" t="s"/>
      <x:c r="K150" s="9" t="s">
        <x:v>55</x:v>
      </x:c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/>
      <x:c r="W150" s="9" t="s"/>
      <x:c r="X150" s="9" t="s"/>
      <x:c r="Y150" s="9" t="s"/>
      <x:c r="Z150" s="9" t="s"/>
      <x:c r="AA150" s="9" t="s"/>
      <x:c r="AB150" s="9" t="s"/>
      <x:c r="AC150" s="9" t="s"/>
      <x:c r="AD150" s="9" t="s"/>
      <x:c r="AE150" s="9" t="s"/>
      <x:c r="AF150" s="9" t="s"/>
      <x:c r="AG150" s="9" t="s"/>
      <x:c r="AH150" s="9" t="s">
        <x:v>55</x:v>
      </x:c>
      <x:c r="AI150" s="9" t="s">
        <x:v>55</x:v>
      </x:c>
      <x:c r="AJ150" s="9" t="s"/>
      <x:c r="AK150" s="9" t="s"/>
      <x:c r="AL150" s="9" t="s"/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>
        <x:v>55</x:v>
      </x:c>
    </x:row>
    <x:row r="151" spans="1:47">
      <x:c r="A151" s="4" t="s">
        <x:v>369</x:v>
      </x:c>
      <x:c r="B151" s="5" t="s">
        <x:v>370</x:v>
      </x:c>
      <x:c r="C151" s="6" t="s">
        <x:v>58</x:v>
      </x:c>
      <x:c r="D151" s="5" t="s">
        <x:v>79</x:v>
      </x:c>
      <x:c r="E151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1" s="8" t="n">
        <x:v>2025</x:v>
      </x:c>
      <x:c r="G151" s="9" t="s">
        <x:v>55</x:v>
      </x:c>
      <x:c r="H151" s="9" t="s">
        <x:v>55</x:v>
      </x:c>
      <x:c r="I151" s="9" t="s">
        <x:v>55</x:v>
      </x:c>
      <x:c r="J151" s="9" t="s"/>
      <x:c r="K151" s="9" t="s">
        <x:v>55</x:v>
      </x:c>
      <x:c r="L151" s="9" t="s">
        <x:v>55</x:v>
      </x:c>
      <x:c r="M151" s="9" t="s"/>
      <x:c r="N151" s="9" t="s"/>
      <x:c r="O151" s="9" t="s"/>
      <x:c r="P151" s="9" t="s">
        <x:v>55</x:v>
      </x:c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>
        <x:v>55</x:v>
      </x:c>
      <x:c r="Z151" s="9" t="s"/>
      <x:c r="AA151" s="9" t="s"/>
      <x:c r="AB151" s="9" t="s"/>
      <x:c r="AC151" s="9" t="s">
        <x:v>55</x:v>
      </x:c>
      <x:c r="AD151" s="9" t="s"/>
      <x:c r="AE151" s="9" t="s"/>
      <x:c r="AF151" s="9" t="s"/>
      <x:c r="AG151" s="9" t="s"/>
      <x:c r="AH151" s="9" t="s"/>
      <x:c r="AI151" s="9" t="s"/>
      <x:c r="AJ151" s="9" t="s"/>
      <x:c r="AK151" s="9" t="s"/>
      <x:c r="AL151" s="9" t="s"/>
      <x:c r="AM151" s="9" t="s"/>
      <x:c r="AN151" s="9" t="s">
        <x:v>55</x:v>
      </x:c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358</x:v>
      </x:c>
      <x:c r="D152" s="5" t="s">
        <x:v>59</x:v>
      </x:c>
      <x:c r="E152" s="7">
        <x:f>HYPERLINK("https://www.lakemedelsverket.se/sv/om-webbplatsen/oppna-data#hmainbody1", "https://www.lakemedelsverket.se/sv/om-webbplatsen/oppna-data#hmainbody1")</x:f>
      </x:c>
      <x:c r="F152" s="8" t="n">
        <x:v>2020</x:v>
      </x:c>
      <x:c r="G152" s="9" t="s">
        <x:v>55</x:v>
      </x:c>
      <x:c r="H152" s="9" t="s">
        <x:v>55</x:v>
      </x:c>
      <x:c r="I152" s="9" t="s"/>
      <x:c r="J152" s="9" t="s"/>
      <x:c r="K152" s="9" t="s"/>
      <x:c r="L152" s="9" t="s"/>
      <x:c r="M152" s="9" t="s"/>
      <x:c r="N152" s="9" t="s"/>
      <x:c r="O152" s="9" t="s">
        <x:v>55</x:v>
      </x:c>
      <x:c r="P152" s="9" t="s"/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/>
      <x:c r="Z152" s="9" t="s"/>
      <x:c r="AA152" s="9" t="s">
        <x:v>55</x:v>
      </x:c>
      <x:c r="AB152" s="9" t="s"/>
      <x:c r="AC152" s="9" t="s"/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/>
      <x:c r="AO152" s="9" t="s"/>
      <x:c r="AP152" s="9" t="s"/>
      <x:c r="AQ152" s="9" t="s"/>
      <x:c r="AR152" s="9" t="s">
        <x:v>55</x:v>
      </x:c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99</x:v>
      </x:c>
      <x:c r="D153" s="5" t="s">
        <x:v>54</x:v>
      </x:c>
      <x:c r="E153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3" s="8" t="n">
        <x:v>2022</x:v>
      </x:c>
      <x:c r="G153" s="9" t="s">
        <x:v>55</x:v>
      </x:c>
      <x:c r="H153" s="9" t="s"/>
      <x:c r="I153" s="9" t="s"/>
      <x:c r="J153" s="9" t="s"/>
      <x:c r="K153" s="9" t="s"/>
      <x:c r="L153" s="9" t="s"/>
      <x:c r="M153" s="9" t="s"/>
      <x:c r="N153" s="9" t="s">
        <x:v>55</x:v>
      </x:c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>
        <x:v>55</x:v>
      </x:c>
      <x:c r="W153" s="9" t="s">
        <x:v>55</x:v>
      </x:c>
      <x:c r="X153" s="9" t="s"/>
      <x:c r="Y153" s="9" t="s"/>
      <x:c r="Z153" s="9" t="s"/>
      <x:c r="AA153" s="9" t="s"/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/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76</x:v>
      </x:c>
      <x:c r="D154" s="5" t="s">
        <x:v>54</x:v>
      </x:c>
      <x:c r="E154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4" s="8" t="n">
        <x:v>2019</x:v>
      </x:c>
      <x:c r="G154" s="9" t="s">
        <x:v>55</x:v>
      </x:c>
      <x:c r="H154" s="9" t="s">
        <x:v>55</x:v>
      </x:c>
      <x:c r="I154" s="9" t="s"/>
      <x:c r="J154" s="9" t="s"/>
      <x:c r="K154" s="9" t="s"/>
      <x:c r="L154" s="9" t="s">
        <x:v>55</x:v>
      </x:c>
      <x:c r="M154" s="9" t="s"/>
      <x:c r="N154" s="9" t="s"/>
      <x:c r="O154" s="9" t="s"/>
      <x:c r="P154" s="9" t="s"/>
      <x:c r="Q154" s="9" t="s"/>
      <x:c r="R154" s="9" t="s"/>
      <x:c r="S154" s="9" t="s"/>
      <x:c r="T154" s="9" t="s"/>
      <x:c r="U154" s="9" t="s"/>
      <x:c r="V154" s="9" t="s"/>
      <x:c r="W154" s="9" t="s"/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>
        <x:v>55</x:v>
      </x:c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